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Z:\1-BCLAB-OUTPUTS\2026_OUTPUTS\2026_GCAPCI\"/>
    </mc:Choice>
  </mc:AlternateContent>
  <xr:revisionPtr revIDLastSave="0" documentId="13_ncr:1_{48081BA1-E48D-44A4-B432-491B94D92A86}" xr6:coauthVersionLast="47" xr6:coauthVersionMax="47" xr10:uidLastSave="{00000000-0000-0000-0000-000000000000}"/>
  <bookViews>
    <workbookView xWindow="0" yWindow="0" windowWidth="11520" windowHeight="12360" xr2:uid="{2F38549E-3FB2-40A1-B7CB-7F8C6ABF7348}"/>
  </bookViews>
  <sheets>
    <sheet name="HFBCF DATABASE" sheetId="1" r:id="rId1"/>
    <sheet name="HFBCF Converto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P36" i="2" l="1"/>
  <c r="P33" i="2"/>
  <c r="Q29" i="1"/>
  <c r="Q246" i="1"/>
  <c r="Q245" i="1"/>
  <c r="Q242" i="1"/>
  <c r="Q241" i="1"/>
  <c r="Q237" i="1"/>
  <c r="Q238" i="1"/>
  <c r="Q236" i="1"/>
  <c r="Q234" i="1"/>
  <c r="Q233" i="1"/>
  <c r="Q223" i="1"/>
  <c r="Q224" i="1"/>
  <c r="Q225" i="1"/>
  <c r="Q226" i="1"/>
  <c r="Q227" i="1"/>
  <c r="Q228" i="1"/>
  <c r="Q229" i="1"/>
  <c r="Q230" i="1"/>
  <c r="Q231" i="1"/>
  <c r="Q222" i="1"/>
  <c r="Q216" i="1"/>
  <c r="Q217" i="1"/>
  <c r="Q218" i="1"/>
  <c r="Q219" i="1"/>
  <c r="Q220" i="1"/>
  <c r="Q215" i="1"/>
  <c r="Q206" i="1"/>
  <c r="Q207" i="1"/>
  <c r="Q208" i="1"/>
  <c r="Q209" i="1"/>
  <c r="Q210" i="1"/>
  <c r="Q211" i="1"/>
  <c r="Q212" i="1"/>
  <c r="Q213" i="1"/>
  <c r="Q205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191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54" i="1"/>
  <c r="Q145" i="1"/>
  <c r="Q146" i="1"/>
  <c r="Q147" i="1"/>
  <c r="Q148" i="1"/>
  <c r="Q149" i="1"/>
  <c r="Q150" i="1"/>
  <c r="Q151" i="1"/>
  <c r="Q152" i="1"/>
  <c r="Q144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25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68" i="1"/>
  <c r="Q67" i="1"/>
  <c r="Q84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33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30" i="1"/>
  <c r="Q31" i="1"/>
  <c r="Q9" i="1"/>
  <c r="Q6" i="1"/>
  <c r="J45" i="2"/>
  <c r="H45" i="2"/>
  <c r="D45" i="2"/>
  <c r="J42" i="2"/>
  <c r="H42" i="2"/>
  <c r="D42" i="2"/>
  <c r="I42" i="2" s="1"/>
  <c r="C42" i="2"/>
  <c r="J39" i="2"/>
  <c r="H39" i="2"/>
  <c r="D39" i="2"/>
  <c r="I39" i="2" s="1"/>
  <c r="C39" i="2"/>
  <c r="J36" i="2"/>
  <c r="H36" i="2"/>
  <c r="D36" i="2"/>
  <c r="I36" i="2" s="1"/>
  <c r="C36" i="2"/>
  <c r="J33" i="2"/>
  <c r="I33" i="2"/>
  <c r="H33" i="2"/>
  <c r="C33" i="2"/>
  <c r="L26" i="2"/>
  <c r="L27" i="2" s="1"/>
  <c r="H15" i="2"/>
  <c r="G15" i="2"/>
  <c r="F15" i="2"/>
  <c r="E15" i="2"/>
  <c r="D15" i="2"/>
  <c r="C15" i="2"/>
  <c r="P8" i="2"/>
  <c r="P9" i="2" s="1"/>
  <c r="M631" i="1"/>
  <c r="M629" i="1"/>
  <c r="M628" i="1"/>
  <c r="M626" i="1"/>
  <c r="M625" i="1"/>
  <c r="M624" i="1"/>
  <c r="M622" i="1"/>
  <c r="M621" i="1"/>
  <c r="M620" i="1"/>
  <c r="M618" i="1"/>
  <c r="M614" i="1"/>
  <c r="M613" i="1"/>
  <c r="M610" i="1"/>
  <c r="M609" i="1"/>
  <c r="M603" i="1"/>
  <c r="M602" i="1"/>
  <c r="M186" i="1"/>
  <c r="M596" i="1"/>
  <c r="M226" i="1"/>
  <c r="M589" i="1"/>
  <c r="M588" i="1"/>
  <c r="M583" i="1"/>
  <c r="M582" i="1"/>
  <c r="M581" i="1"/>
  <c r="M580" i="1"/>
  <c r="M577" i="1"/>
  <c r="M575" i="1"/>
  <c r="M574" i="1"/>
  <c r="M573" i="1"/>
  <c r="M571" i="1"/>
  <c r="M192" i="1"/>
  <c r="M170" i="1"/>
  <c r="M567" i="1"/>
  <c r="M564" i="1"/>
  <c r="M563" i="1"/>
  <c r="M561" i="1"/>
  <c r="M559" i="1"/>
  <c r="M557" i="1"/>
  <c r="M555" i="1"/>
  <c r="M548" i="1"/>
  <c r="M547" i="1"/>
  <c r="M546" i="1"/>
  <c r="M538" i="1"/>
  <c r="M537" i="1"/>
  <c r="M536" i="1"/>
  <c r="M533" i="1"/>
  <c r="M181" i="1"/>
  <c r="M525" i="1"/>
  <c r="M207" i="1"/>
  <c r="M519" i="1"/>
  <c r="M514" i="1"/>
  <c r="M509" i="1"/>
  <c r="M508" i="1"/>
  <c r="M507" i="1"/>
  <c r="M502" i="1"/>
  <c r="M501" i="1"/>
  <c r="M494" i="1"/>
  <c r="M493" i="1"/>
  <c r="M489" i="1"/>
  <c r="M482" i="1"/>
  <c r="M473" i="1"/>
  <c r="M467" i="1"/>
  <c r="M466" i="1"/>
  <c r="M465" i="1"/>
  <c r="M459" i="1"/>
  <c r="M454" i="1"/>
  <c r="M442" i="1"/>
  <c r="M438" i="1"/>
  <c r="M437" i="1"/>
  <c r="M435" i="1"/>
  <c r="M431" i="1"/>
  <c r="M427" i="1"/>
  <c r="M426" i="1"/>
  <c r="M421" i="1"/>
  <c r="M415" i="1"/>
  <c r="M402" i="1"/>
  <c r="M399" i="1"/>
  <c r="M387" i="1"/>
  <c r="M40" i="1"/>
  <c r="M353" i="1"/>
  <c r="M346" i="1"/>
  <c r="M343" i="1"/>
  <c r="M333" i="1"/>
  <c r="M327" i="1"/>
  <c r="M326" i="1"/>
  <c r="M312" i="1"/>
  <c r="M305" i="1"/>
  <c r="M303" i="1"/>
  <c r="M294" i="1"/>
  <c r="M292" i="1"/>
  <c r="M291" i="1"/>
  <c r="M290" i="1"/>
  <c r="M288" i="1"/>
  <c r="M284" i="1"/>
  <c r="M279" i="1"/>
  <c r="M272" i="1"/>
  <c r="M271" i="1"/>
  <c r="M269" i="1"/>
  <c r="M268" i="1"/>
  <c r="M262" i="1"/>
  <c r="G36" i="2" l="1"/>
  <c r="Q7" i="1"/>
  <c r="I45" i="2"/>
  <c r="P45" i="2" s="1"/>
  <c r="G45" i="2"/>
  <c r="F45" i="2"/>
  <c r="P42" i="2"/>
  <c r="G42" i="2"/>
  <c r="F42" i="2"/>
  <c r="N42" i="2" s="1"/>
  <c r="P39" i="2"/>
  <c r="G39" i="2"/>
  <c r="F39" i="2"/>
  <c r="N39" i="2" s="1"/>
  <c r="F36" i="2"/>
  <c r="G33" i="2"/>
  <c r="F33" i="2"/>
  <c r="I18" i="2"/>
  <c r="I15" i="2"/>
  <c r="N45" i="2" l="1"/>
  <c r="N36" i="2"/>
  <c r="O36" i="2"/>
  <c r="M33" i="2"/>
  <c r="O33" i="2"/>
  <c r="N33" i="2"/>
  <c r="K45" i="2"/>
  <c r="M45" i="2"/>
  <c r="O45" i="2"/>
  <c r="K42" i="2"/>
  <c r="M42" i="2"/>
  <c r="O42" i="2"/>
  <c r="M39" i="2"/>
  <c r="K39" i="2"/>
  <c r="O39" i="2"/>
  <c r="K36" i="2"/>
  <c r="M36" i="2"/>
  <c r="K3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tc={2C48EFAA-C238-48AA-848F-6807821F0142}</author>
  </authors>
  <commentList>
    <comment ref="Q4" authorId="0" shapeId="0" xr:uid="{2C48EFAA-C238-48AA-848F-6807821F014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RRI = relative response index (indices were calculated for all HFBCF derivatives, which may facilitate future compound identification)</t>
      </text>
    </comment>
  </commentList>
</comments>
</file>

<file path=xl/sharedStrings.xml><?xml version="1.0" encoding="utf-8"?>
<sst xmlns="http://schemas.openxmlformats.org/spreadsheetml/2006/main" count="3910" uniqueCount="2566">
  <si>
    <t>Name (linked to HMDB)</t>
  </si>
  <si>
    <t>Synonyms</t>
  </si>
  <si>
    <t>PubChem</t>
  </si>
  <si>
    <t>KEGG</t>
  </si>
  <si>
    <t>HMDB</t>
  </si>
  <si>
    <t>COOH</t>
  </si>
  <si>
    <t>NH2</t>
  </si>
  <si>
    <t>OH/SH</t>
  </si>
  <si>
    <t>M+H+</t>
  </si>
  <si>
    <t>Acetic acid</t>
  </si>
  <si>
    <t>HMDB0000042</t>
  </si>
  <si>
    <t>C2H4O2</t>
  </si>
  <si>
    <t>fully derivatized</t>
  </si>
  <si>
    <t>C6H5F7O2</t>
  </si>
  <si>
    <t>Glyoxylic acid</t>
  </si>
  <si>
    <t>C00048</t>
  </si>
  <si>
    <t>HMDB0000119</t>
  </si>
  <si>
    <t>C2H2O3</t>
  </si>
  <si>
    <t>C6H5F7O3</t>
  </si>
  <si>
    <t>Propionic acid</t>
  </si>
  <si>
    <t>C00163</t>
  </si>
  <si>
    <t>HMDB0000237</t>
  </si>
  <si>
    <t>C3H6O2</t>
  </si>
  <si>
    <t>C7H7F7O2</t>
  </si>
  <si>
    <t>Methylamine</t>
  </si>
  <si>
    <t>C00218</t>
  </si>
  <si>
    <t>HMDB0000164</t>
  </si>
  <si>
    <t>CH5N</t>
  </si>
  <si>
    <t>C6H6F7NO2</t>
  </si>
  <si>
    <t>Pyruvic acid</t>
  </si>
  <si>
    <t>3-Oxopropanoic acid</t>
  </si>
  <si>
    <t>C00022</t>
  </si>
  <si>
    <t>HMDB0000243</t>
  </si>
  <si>
    <t>C3H4O3</t>
  </si>
  <si>
    <t>C7H5F7O3</t>
  </si>
  <si>
    <t>Butyric acid</t>
  </si>
  <si>
    <t>FA C4:0</t>
  </si>
  <si>
    <t>C00246</t>
  </si>
  <si>
    <t>HMDB0000039</t>
  </si>
  <si>
    <t>C4H8O2</t>
  </si>
  <si>
    <t>C8H9F7O2</t>
  </si>
  <si>
    <t>Isobutyric acid</t>
  </si>
  <si>
    <t>C02632</t>
  </si>
  <si>
    <t>HMDB0001873</t>
  </si>
  <si>
    <t>Ethylamine</t>
  </si>
  <si>
    <t>HMDB0013231</t>
  </si>
  <si>
    <t>C2H7N</t>
  </si>
  <si>
    <t>C7H8F7NO2</t>
  </si>
  <si>
    <t>Succinic acid semialdehyde</t>
  </si>
  <si>
    <t>HMDB0001259</t>
  </si>
  <si>
    <t>C4H6O3</t>
  </si>
  <si>
    <t>C8H7F7O3</t>
  </si>
  <si>
    <t>2-Ketobutyric acid</t>
  </si>
  <si>
    <t>C00109</t>
  </si>
  <si>
    <t>HMDB0000005</t>
  </si>
  <si>
    <t>Acetoacetic acid</t>
  </si>
  <si>
    <t>C00164</t>
  </si>
  <si>
    <t>HMDB0000060</t>
  </si>
  <si>
    <t>Isovaleric acid</t>
  </si>
  <si>
    <t>FA C5:0</t>
  </si>
  <si>
    <t>C08262</t>
  </si>
  <si>
    <t>HMDB0000718</t>
  </si>
  <si>
    <t>C5H10O2</t>
  </si>
  <si>
    <t>C9H11F7O2</t>
  </si>
  <si>
    <t>Valeric acid</t>
  </si>
  <si>
    <t>C00803</t>
  </si>
  <si>
    <t>HMDB0000892</t>
  </si>
  <si>
    <t>Ethylmethylacetic acid</t>
  </si>
  <si>
    <t>C18319</t>
  </si>
  <si>
    <t>HMDB0002176</t>
  </si>
  <si>
    <t>(S)-2-Methylbutanoic acid</t>
  </si>
  <si>
    <t>HMDB0033742</t>
  </si>
  <si>
    <t>1-Propylamine</t>
  </si>
  <si>
    <t>HMDB0034006</t>
  </si>
  <si>
    <t>C3H9N</t>
  </si>
  <si>
    <t>C8H10F7NO2</t>
  </si>
  <si>
    <t>Dimethylglycine</t>
  </si>
  <si>
    <t>C01026</t>
  </si>
  <si>
    <t>HMDB0000092</t>
  </si>
  <si>
    <t>C4H9NO2</t>
  </si>
  <si>
    <t>Pyrrole-2-carboxylic acid</t>
  </si>
  <si>
    <t>C05942</t>
  </si>
  <si>
    <t>HMDB0004230</t>
  </si>
  <si>
    <t>C5H5NO2</t>
  </si>
  <si>
    <t>C9H6F7NO2</t>
  </si>
  <si>
    <t>2-Furoic acid</t>
  </si>
  <si>
    <t>2-Carboxyfuran</t>
  </si>
  <si>
    <t>C01546</t>
  </si>
  <si>
    <t>HMDB0000617</t>
  </si>
  <si>
    <t>C5H4O3</t>
  </si>
  <si>
    <t>C9H5F7O3</t>
  </si>
  <si>
    <t>1-Pyrroline-2-carboxylic acid</t>
  </si>
  <si>
    <t>2906-39-0</t>
  </si>
  <si>
    <t>C04322</t>
  </si>
  <si>
    <t>HMDB0001301</t>
  </si>
  <si>
    <t>C5H7NO2</t>
  </si>
  <si>
    <t>C9H8F7NO2</t>
  </si>
  <si>
    <t>Levulinic acid</t>
  </si>
  <si>
    <t>HMDB0000720</t>
  </si>
  <si>
    <t>C5H8O3</t>
  </si>
  <si>
    <t>C9H9F7O3</t>
  </si>
  <si>
    <t>2-Oxovaleric acid</t>
  </si>
  <si>
    <t>C06255</t>
  </si>
  <si>
    <t>HMDB0001865</t>
  </si>
  <si>
    <t>alpha-Ketoisovaleric acid</t>
  </si>
  <si>
    <t>C00141</t>
  </si>
  <si>
    <t>HMDB0000019</t>
  </si>
  <si>
    <t>2-Methylacetoacetic acid</t>
  </si>
  <si>
    <t>HMDB0003771</t>
  </si>
  <si>
    <t>Caproic acid</t>
  </si>
  <si>
    <t>FA C6:0</t>
  </si>
  <si>
    <t>C01585</t>
  </si>
  <si>
    <t>HMDB0000535</t>
  </si>
  <si>
    <t>C6H12O2</t>
  </si>
  <si>
    <t>C10H13F7O2</t>
  </si>
  <si>
    <t>Isocaproic acid</t>
  </si>
  <si>
    <t>4-Methylpentanoic acid</t>
  </si>
  <si>
    <t>HMDB0000689</t>
  </si>
  <si>
    <t>2-Methylpentanoic acid</t>
  </si>
  <si>
    <t>HMDB0031580</t>
  </si>
  <si>
    <t>Aminoacetone</t>
  </si>
  <si>
    <t>C01888</t>
  </si>
  <si>
    <t>HMDB0002134</t>
  </si>
  <si>
    <t>C3H7NO</t>
  </si>
  <si>
    <t>C8H8F7NO3</t>
  </si>
  <si>
    <t>2-Methoxyethylamine</t>
  </si>
  <si>
    <t>109-83-1</t>
  </si>
  <si>
    <t>HMDB0245205</t>
  </si>
  <si>
    <t>C3H9NO</t>
  </si>
  <si>
    <t>C8H10F7NO3</t>
  </si>
  <si>
    <t>3-Methylthiopropionic acid</t>
  </si>
  <si>
    <t>646-01-5</t>
  </si>
  <si>
    <t>C08276</t>
  </si>
  <si>
    <t>HMDB0001527</t>
  </si>
  <si>
    <t>C4H8O2S</t>
  </si>
  <si>
    <t>C8H9F7O2S</t>
  </si>
  <si>
    <t>Benzoic acid</t>
  </si>
  <si>
    <t>C00539</t>
  </si>
  <si>
    <t>HMDB0001870</t>
  </si>
  <si>
    <t>C7H6O2</t>
  </si>
  <si>
    <t>C11H7F7O2</t>
  </si>
  <si>
    <t>Picolinic acid</t>
  </si>
  <si>
    <t>C10164</t>
  </si>
  <si>
    <t>HMDB0002243</t>
  </si>
  <si>
    <t>C6H5NO2</t>
  </si>
  <si>
    <t>C10H6F7NO2</t>
  </si>
  <si>
    <t>Nicotinic acid</t>
  </si>
  <si>
    <t>C00253</t>
  </si>
  <si>
    <t>HMDB0001488</t>
  </si>
  <si>
    <t>Imidazoleacetic acid</t>
  </si>
  <si>
    <t>C02835</t>
  </si>
  <si>
    <t>HMDB0002024</t>
  </si>
  <si>
    <t>C5H6N2O2</t>
  </si>
  <si>
    <t>C9H7F7N2O2</t>
  </si>
  <si>
    <t>Pyroglutamic acid</t>
  </si>
  <si>
    <t>C01879</t>
  </si>
  <si>
    <t>HMDB0000267</t>
  </si>
  <si>
    <t>C5H7NO3</t>
  </si>
  <si>
    <t>C9H8F7NO3</t>
  </si>
  <si>
    <t>N-Methyl-L-proline</t>
  </si>
  <si>
    <t>HMDB0094696</t>
  </si>
  <si>
    <t>C6H11NO2</t>
  </si>
  <si>
    <t>C10H12F7NO2</t>
  </si>
  <si>
    <t>Pipecolic acid</t>
  </si>
  <si>
    <t>C00408</t>
  </si>
  <si>
    <t>HMDB0000070</t>
  </si>
  <si>
    <t>partly derivatized</t>
  </si>
  <si>
    <t>Nipecotic acid</t>
  </si>
  <si>
    <t>HMDB0255618</t>
  </si>
  <si>
    <t>2,5-Dioxopentanoate</t>
  </si>
  <si>
    <t>Acetylpyruvic acid</t>
  </si>
  <si>
    <t>5699-58-1</t>
  </si>
  <si>
    <t>C02132</t>
  </si>
  <si>
    <t>HMDB0060365</t>
  </si>
  <si>
    <t>C5H6O4</t>
  </si>
  <si>
    <t>C9H7F7O4</t>
  </si>
  <si>
    <t>Propionylglycine</t>
  </si>
  <si>
    <t>HMDB0000783</t>
  </si>
  <si>
    <t>C5H9NO3</t>
  </si>
  <si>
    <t>C9H9F7NO3</t>
  </si>
  <si>
    <t>2-Methyl-3-ketovaleric acid</t>
  </si>
  <si>
    <t>HMDB0000408</t>
  </si>
  <si>
    <t>C6H10O3</t>
  </si>
  <si>
    <t>C10H11F7O3</t>
  </si>
  <si>
    <t>2-Ketohexanoic acid</t>
  </si>
  <si>
    <t>C00902</t>
  </si>
  <si>
    <t>HMDB0001864</t>
  </si>
  <si>
    <t>Ketoleucine</t>
  </si>
  <si>
    <t>2-Ketoisocaproate</t>
  </si>
  <si>
    <t>C00233</t>
  </si>
  <si>
    <t>HMDB0000695</t>
  </si>
  <si>
    <t>3-Methyl-2-oxovaleric acid</t>
  </si>
  <si>
    <t>C00671</t>
  </si>
  <si>
    <t>HMDB0000491</t>
  </si>
  <si>
    <t>Heptanoic acid</t>
  </si>
  <si>
    <t>FA C7:0</t>
  </si>
  <si>
    <t>C17714</t>
  </si>
  <si>
    <t>HMDB0000666</t>
  </si>
  <si>
    <t>C7H14O2</t>
  </si>
  <si>
    <t>C11H15F7O2</t>
  </si>
  <si>
    <t>2-Methylhexanoic acid</t>
  </si>
  <si>
    <t>HMDB0031594</t>
  </si>
  <si>
    <t>N-Acetyl-L-alanine</t>
  </si>
  <si>
    <t>HMDB0000766</t>
  </si>
  <si>
    <t>C9H10F7NO3</t>
  </si>
  <si>
    <t>Ureidopropionic acid</t>
  </si>
  <si>
    <t>C02642 </t>
  </si>
  <si>
    <t>HMDB0000026</t>
  </si>
  <si>
    <t>C4H8N2O3</t>
  </si>
  <si>
    <t>C8H9F7N2O3</t>
  </si>
  <si>
    <t>N-Carbamoylsarcosine</t>
  </si>
  <si>
    <t>C01043</t>
  </si>
  <si>
    <t>HMDB0012265</t>
  </si>
  <si>
    <t>Phenylacetic acid</t>
  </si>
  <si>
    <t>HMDB0000209</t>
  </si>
  <si>
    <t>C8H8O2</t>
  </si>
  <si>
    <t>C12H9F7O2</t>
  </si>
  <si>
    <t>Phenol</t>
  </si>
  <si>
    <t>C15584</t>
  </si>
  <si>
    <t>HMDB0000228</t>
  </si>
  <si>
    <t>C6H6O</t>
  </si>
  <si>
    <t>C11H7F7O3</t>
  </si>
  <si>
    <t>Salicylic acid</t>
  </si>
  <si>
    <t>2-OH-benzoic</t>
  </si>
  <si>
    <t>C00805</t>
  </si>
  <si>
    <t>HMDB0001895</t>
  </si>
  <si>
    <t>C7H6O3</t>
  </si>
  <si>
    <t>Methylimidazoleacetic acid</t>
  </si>
  <si>
    <t>C05828</t>
  </si>
  <si>
    <t>HMDB0002820</t>
  </si>
  <si>
    <t>C6H8N2O2</t>
  </si>
  <si>
    <t>C10H9F7N2O2</t>
  </si>
  <si>
    <t>Pi-Methylimidazoleacetic acid</t>
  </si>
  <si>
    <t>HMDB0004988</t>
  </si>
  <si>
    <t>Valproic acid</t>
  </si>
  <si>
    <t>C07185</t>
  </si>
  <si>
    <t>HMDB0001877</t>
  </si>
  <si>
    <t>C8H16O2</t>
  </si>
  <si>
    <t>C12H17F7O2</t>
  </si>
  <si>
    <t>4-oxoglutaramic acid</t>
  </si>
  <si>
    <t>C05572</t>
  </si>
  <si>
    <t>x</t>
  </si>
  <si>
    <t>C5H7NO4</t>
  </si>
  <si>
    <t>C9H8F7NO4</t>
  </si>
  <si>
    <t>4-Acetamidobutanoic acid</t>
  </si>
  <si>
    <t>HMDB0003681</t>
  </si>
  <si>
    <t>C6H11NO3</t>
  </si>
  <si>
    <t>C10H12F7NO3</t>
  </si>
  <si>
    <t>Isobutyrylglycine</t>
  </si>
  <si>
    <t>HMDB0000730</t>
  </si>
  <si>
    <t>N-Butyrylglycine</t>
  </si>
  <si>
    <t>HMDB0000808</t>
  </si>
  <si>
    <t>1-Methyl-3-pyrrolidinol</t>
  </si>
  <si>
    <t xml:space="preserve">13220-33-2 </t>
  </si>
  <si>
    <t>C5H11NO</t>
  </si>
  <si>
    <t>Monomethyl glutaric acid</t>
  </si>
  <si>
    <t>HMDB0000858</t>
  </si>
  <si>
    <t>C6H10O4</t>
  </si>
  <si>
    <t>C10H11F7O4</t>
  </si>
  <si>
    <t>3-Hydroxy-3-methyl-2-oxopentanoic acid</t>
  </si>
  <si>
    <t>C14463</t>
  </si>
  <si>
    <t>Cadaverine</t>
  </si>
  <si>
    <t>C01672</t>
  </si>
  <si>
    <t>HMDB0002322</t>
  </si>
  <si>
    <t>C5H14N2</t>
  </si>
  <si>
    <t>C10H15F7N2O2</t>
  </si>
  <si>
    <t>O-Acetylethanolamine</t>
  </si>
  <si>
    <t>1854-30-4</t>
  </si>
  <si>
    <t>HMDB0038394</t>
  </si>
  <si>
    <t>C9H10F7NO4</t>
  </si>
  <si>
    <t>2-Oxo-4-methylthiobutanoic acid</t>
  </si>
  <si>
    <t>583-92-6</t>
  </si>
  <si>
    <t>C01180</t>
  </si>
  <si>
    <t>HMDB0001553</t>
  </si>
  <si>
    <t>C5H8O3S</t>
  </si>
  <si>
    <t>C9H9F7O3S</t>
  </si>
  <si>
    <t>Cinnamic acid</t>
  </si>
  <si>
    <t>C10438</t>
  </si>
  <si>
    <t>HMDB0000567</t>
  </si>
  <si>
    <t>C9H8O2</t>
  </si>
  <si>
    <t>C13H9F7O2</t>
  </si>
  <si>
    <t> 3-Methylthiopropylamine</t>
  </si>
  <si>
    <t>4104-45-4</t>
  </si>
  <si>
    <t>C03354</t>
  </si>
  <si>
    <t>C4H11NS</t>
  </si>
  <si>
    <t>C9H12F7NO2S</t>
  </si>
  <si>
    <t>Phenylglyoxylic acid</t>
  </si>
  <si>
    <t>HMDB0001587</t>
  </si>
  <si>
    <t>C8H6O3</t>
  </si>
  <si>
    <t>C12H7F7O3</t>
  </si>
  <si>
    <t>Hydrocinnamic acid</t>
  </si>
  <si>
    <t>3-phenylpropionic</t>
  </si>
  <si>
    <t>C05629</t>
  </si>
  <si>
    <t>HMDB0000764</t>
  </si>
  <si>
    <t>C9H10O2</t>
  </si>
  <si>
    <t>C13H11F7O2</t>
  </si>
  <si>
    <t>2-Phenylpropionate</t>
  </si>
  <si>
    <t>HMDB0011743</t>
  </si>
  <si>
    <t>m-Cresol</t>
  </si>
  <si>
    <t>C01467</t>
  </si>
  <si>
    <t>HMDB0002048</t>
  </si>
  <si>
    <t>C7H8O</t>
  </si>
  <si>
    <t>C12H9F7O3</t>
  </si>
  <si>
    <t>p-Cresol</t>
  </si>
  <si>
    <t>HMDB0001858</t>
  </si>
  <si>
    <t>2-Methoxybenzoic acid</t>
  </si>
  <si>
    <t>HMDB0032604</t>
  </si>
  <si>
    <t>C8H8O3</t>
  </si>
  <si>
    <t>3-Methoxybenzoic acid</t>
  </si>
  <si>
    <t>HMDB0032606</t>
  </si>
  <si>
    <t>Orotic acid</t>
  </si>
  <si>
    <t>C00295</t>
  </si>
  <si>
    <t>HMDB0000226</t>
  </si>
  <si>
    <t>C5H4N2O4</t>
  </si>
  <si>
    <t>C9H5F7N2O4</t>
  </si>
  <si>
    <t>4-Imidazolone-5-propionic acid</t>
  </si>
  <si>
    <t>36117-26-7</t>
  </si>
  <si>
    <t>C03680</t>
  </si>
  <si>
    <t>HMDB0001014</t>
  </si>
  <si>
    <t>C6H8N2O3</t>
  </si>
  <si>
    <t>C10H9F7N2O3</t>
  </si>
  <si>
    <t>3-Methylcrotonylglycine</t>
  </si>
  <si>
    <t>HMDB0000459</t>
  </si>
  <si>
    <t>C7H11NO3</t>
  </si>
  <si>
    <t>C11H12F7NO3</t>
  </si>
  <si>
    <t>Tiglylglycine</t>
  </si>
  <si>
    <t>HMDB0000959</t>
  </si>
  <si>
    <t>Dihydroorotic acid</t>
  </si>
  <si>
    <t>C00337</t>
  </si>
  <si>
    <t>HMDB0003349</t>
  </si>
  <si>
    <t>C5H6N2O4</t>
  </si>
  <si>
    <t>C9H7F7N2O4</t>
  </si>
  <si>
    <t>Succinylacetone</t>
  </si>
  <si>
    <t>HMDB0000635</t>
  </si>
  <si>
    <t>C7H10O4</t>
  </si>
  <si>
    <t>C11H11F7O4</t>
  </si>
  <si>
    <t>Alpha-Ketooctanoic acid</t>
  </si>
  <si>
    <t>HMDB0013211</t>
  </si>
  <si>
    <t>C8H14O3</t>
  </si>
  <si>
    <t>C12H15F7O3</t>
  </si>
  <si>
    <t>Valerylglycine</t>
  </si>
  <si>
    <t>HMDB0000927</t>
  </si>
  <si>
    <t>C7H13NO3</t>
  </si>
  <si>
    <t>C11H14F7NO3</t>
  </si>
  <si>
    <t>2-Methylbutyrylglycine</t>
  </si>
  <si>
    <t>HMDB0000339</t>
  </si>
  <si>
    <t>N-Acetylvaline</t>
  </si>
  <si>
    <t>HMDB0011757</t>
  </si>
  <si>
    <t>Isovalerylglycine</t>
  </si>
  <si>
    <t>HMDB0000678</t>
  </si>
  <si>
    <t>5-Aminopentanamide</t>
  </si>
  <si>
    <t>13023-70-6</t>
  </si>
  <si>
    <t>C00990</t>
  </si>
  <si>
    <t>HMDB0012176</t>
  </si>
  <si>
    <t>C5H12N2O</t>
  </si>
  <si>
    <t>C10H13F7N2O3</t>
  </si>
  <si>
    <t>Homocysteine thiolactone</t>
  </si>
  <si>
    <t>HMDB0002287</t>
  </si>
  <si>
    <t>C4H7NOS</t>
  </si>
  <si>
    <t>C9H8F7NO3S</t>
  </si>
  <si>
    <t>2-Indolecarboxylic acid</t>
  </si>
  <si>
    <t>HMDB0002285</t>
  </si>
  <si>
    <t>C9H7NO2</t>
  </si>
  <si>
    <t>C13H8F7NO2</t>
  </si>
  <si>
    <t>Phenylpyruvic acid</t>
  </si>
  <si>
    <t>C00166</t>
  </si>
  <si>
    <t>HMDB0000205</t>
  </si>
  <si>
    <t>C9H8O3</t>
  </si>
  <si>
    <t>C13H9F7O3</t>
  </si>
  <si>
    <t>2-Phenylbutyric acid</t>
  </si>
  <si>
    <t>HMDB0000329</t>
  </si>
  <si>
    <t>C10H12O2</t>
  </si>
  <si>
    <t>C14H13F7O2</t>
  </si>
  <si>
    <t>Benzenebutanoic acid</t>
  </si>
  <si>
    <t>C21793</t>
  </si>
  <si>
    <t>HMDB0000543</t>
  </si>
  <si>
    <t>Phenylethylamine</t>
  </si>
  <si>
    <t>C05332</t>
  </si>
  <si>
    <t>HMDB0012275</t>
  </si>
  <si>
    <t>C8H11N</t>
  </si>
  <si>
    <t>C13H12F7NO2</t>
  </si>
  <si>
    <t>1-Phenylethylamine</t>
  </si>
  <si>
    <t>HMDB0002017, HMDB0002654</t>
  </si>
  <si>
    <t>4-Methoxyphenylacetic acid</t>
  </si>
  <si>
    <t>HMDB0002072</t>
  </si>
  <si>
    <t>C9H10O3</t>
  </si>
  <si>
    <t>C13H11F7O3</t>
  </si>
  <si>
    <t>1-Methylhistamine</t>
  </si>
  <si>
    <t>C05127</t>
  </si>
  <si>
    <t>HMDB0000898</t>
  </si>
  <si>
    <t>C6H11N3</t>
  </si>
  <si>
    <t>C11H12F7N3O2</t>
  </si>
  <si>
    <t>3-Methylhistamine</t>
  </si>
  <si>
    <t>HMDB0001861</t>
  </si>
  <si>
    <t>N-Acetyl-Leu</t>
  </si>
  <si>
    <t>HMDB0011756</t>
  </si>
  <si>
    <t>C8H15NO3</t>
  </si>
  <si>
    <t>C12H16F7NO3</t>
  </si>
  <si>
    <t>Hexanoylglycine</t>
  </si>
  <si>
    <t>HMDB0000701</t>
  </si>
  <si>
    <t>8-(methylamino)octanoic acid</t>
  </si>
  <si>
    <t>C9H19NO2</t>
  </si>
  <si>
    <t>C13H20F7NO2</t>
  </si>
  <si>
    <t>N-Acetylasparagine</t>
  </si>
  <si>
    <t>HMDB0006028</t>
  </si>
  <si>
    <t>C6H10N2O4</t>
  </si>
  <si>
    <t>C10H11F7N2O4</t>
  </si>
  <si>
    <t>N-Acetylputrescine</t>
  </si>
  <si>
    <t>C02714</t>
  </si>
  <si>
    <t>HMDB0002064</t>
  </si>
  <si>
    <t>C6H14N2O</t>
  </si>
  <si>
    <t>C11H15F7N2O3</t>
  </si>
  <si>
    <t>Octanol</t>
  </si>
  <si>
    <t>HMDB0001183</t>
  </si>
  <si>
    <t>C8H18O</t>
  </si>
  <si>
    <t>C13H19F7O3</t>
  </si>
  <si>
    <t>Indoleacetic acid</t>
  </si>
  <si>
    <t>C00954</t>
  </si>
  <si>
    <t>HMDB0000197</t>
  </si>
  <si>
    <t>C10H9NO2</t>
  </si>
  <si>
    <t>C14H10F7NO2</t>
  </si>
  <si>
    <t>4-Methoxycinnamic acid</t>
  </si>
  <si>
    <t>HMDB0002040</t>
  </si>
  <si>
    <t>C10H10O3</t>
  </si>
  <si>
    <t>C14H11F7O3</t>
  </si>
  <si>
    <t>Hippuric acid</t>
  </si>
  <si>
    <t>C01586</t>
  </si>
  <si>
    <t>HMDB0000714</t>
  </si>
  <si>
    <t>C9H9NO3</t>
  </si>
  <si>
    <t>C13H10F7NO3</t>
  </si>
  <si>
    <t>Nicotinuric acid</t>
  </si>
  <si>
    <t>583-08-4</t>
  </si>
  <si>
    <t>C05380</t>
  </si>
  <si>
    <t>HMDB0003269</t>
  </si>
  <si>
    <t>C8H8N2O3</t>
  </si>
  <si>
    <t>C12H9F7N2O3</t>
  </si>
  <si>
    <t>Histidinal</t>
  </si>
  <si>
    <t>23784-15-8</t>
  </si>
  <si>
    <t>C01929</t>
  </si>
  <si>
    <t>HMDB0012234</t>
  </si>
  <si>
    <t>C6H9N3O</t>
  </si>
  <si>
    <t>C11H10F7N3O3</t>
  </si>
  <si>
    <t>Indoleacrylic acid</t>
  </si>
  <si>
    <t>HMDB0000734</t>
  </si>
  <si>
    <t>C11H9NO2</t>
  </si>
  <si>
    <t>C15H10F7NO2</t>
  </si>
  <si>
    <t>N-Acetylglutamine</t>
  </si>
  <si>
    <t>HMDB0006029</t>
  </si>
  <si>
    <t>C7H12N2O4</t>
  </si>
  <si>
    <t>C11H13F7N2O4</t>
  </si>
  <si>
    <t>N-Acetylcadaverine</t>
  </si>
  <si>
    <t>HMDB0002284</t>
  </si>
  <si>
    <t>C7H16N2O</t>
  </si>
  <si>
    <t>C12H17F7N2O3</t>
  </si>
  <si>
    <t>Kynurenic acid</t>
  </si>
  <si>
    <t>C01717</t>
  </si>
  <si>
    <t>HMDB0000715</t>
  </si>
  <si>
    <t>C10H7NO3</t>
  </si>
  <si>
    <t>C14H8F7NO3</t>
  </si>
  <si>
    <t>Indole-3-propionic acid</t>
  </si>
  <si>
    <t>HMDB0002302</t>
  </si>
  <si>
    <t>C11H11NO2</t>
  </si>
  <si>
    <t>C15H12F7NO2</t>
  </si>
  <si>
    <t>Indole-3-carbinol</t>
  </si>
  <si>
    <t>700-06-1</t>
  </si>
  <si>
    <t>HMDB0005785</t>
  </si>
  <si>
    <t>C9H9NO</t>
  </si>
  <si>
    <t>C14H10F7NO3</t>
  </si>
  <si>
    <t>N-Acetyl-L-methionine</t>
  </si>
  <si>
    <t>C02712</t>
  </si>
  <si>
    <t>HMDB0011745</t>
  </si>
  <si>
    <t>C7H13NO3S</t>
  </si>
  <si>
    <t>C11H14F7NO3S</t>
  </si>
  <si>
    <t>2-Methylhippuric acid</t>
  </si>
  <si>
    <t>HMDB0011723</t>
  </si>
  <si>
    <t>C10H11NO3</t>
  </si>
  <si>
    <t>C14H12F7NO3</t>
  </si>
  <si>
    <t>Phenylacetylglycine</t>
  </si>
  <si>
    <t>C05598</t>
  </si>
  <si>
    <t>HMDB0000821</t>
  </si>
  <si>
    <t>N,N-Dimethyl-phenylalanine</t>
  </si>
  <si>
    <t>C11H15NO2</t>
  </si>
  <si>
    <t>C15H16F7NO2</t>
  </si>
  <si>
    <t>N-Methyltyramine</t>
  </si>
  <si>
    <t>C02442</t>
  </si>
  <si>
    <t>HMDB0003633</t>
  </si>
  <si>
    <t>C9H13NO</t>
  </si>
  <si>
    <t>C14H14F7NO3</t>
  </si>
  <si>
    <t>Vanillin</t>
  </si>
  <si>
    <t>HMDB0012308</t>
  </si>
  <si>
    <t>C13H9F7O5</t>
  </si>
  <si>
    <t>Homoveratric acid</t>
  </si>
  <si>
    <t>HMDB0000434</t>
  </si>
  <si>
    <t>C10H12O4</t>
  </si>
  <si>
    <t>C14H13F7O4</t>
  </si>
  <si>
    <t>2-Furoylglycine</t>
  </si>
  <si>
    <t>HMDB0000439</t>
  </si>
  <si>
    <t>C7H7NO4</t>
  </si>
  <si>
    <t>C11H8F7NO4</t>
  </si>
  <si>
    <t>4-Hydroxynonenal</t>
  </si>
  <si>
    <t>HMDB0004362</t>
  </si>
  <si>
    <t>C9H16O2</t>
  </si>
  <si>
    <t>C14H17F7O4</t>
  </si>
  <si>
    <t>Capryloylglycine</t>
  </si>
  <si>
    <t>HMDB0000832</t>
  </si>
  <si>
    <t>C10H19NO3</t>
  </si>
  <si>
    <t>C14H20F7NO3</t>
  </si>
  <si>
    <t>Indolepyruvate</t>
  </si>
  <si>
    <t>392-12-1</t>
  </si>
  <si>
    <t>C00331</t>
  </si>
  <si>
    <t>HMDB0060484</t>
  </si>
  <si>
    <t>C11H9NO3</t>
  </si>
  <si>
    <t>C15H10F7NO3</t>
  </si>
  <si>
    <t>3-Indolebutyric acid</t>
  </si>
  <si>
    <t>C11284</t>
  </si>
  <si>
    <t>HMDB0002096</t>
  </si>
  <si>
    <t>C12H13NO2</t>
  </si>
  <si>
    <t>C16H14F7NO2</t>
  </si>
  <si>
    <t>Tryptamine</t>
  </si>
  <si>
    <t>C00398</t>
  </si>
  <si>
    <t>HMDB0000303</t>
  </si>
  <si>
    <t>C10H12N2</t>
  </si>
  <si>
    <t>C15H13F7N2O2</t>
  </si>
  <si>
    <t>Tryptophol</t>
  </si>
  <si>
    <t>526-55-6</t>
  </si>
  <si>
    <t>HMDB0003447</t>
  </si>
  <si>
    <t>C10H11NO</t>
  </si>
  <si>
    <t>C15H12F7NO3</t>
  </si>
  <si>
    <t>(R)-Lipoic acid</t>
  </si>
  <si>
    <t>HMDB0001451</t>
  </si>
  <si>
    <t>C8H14O2S2</t>
  </si>
  <si>
    <t>C15H15F7O2S2</t>
  </si>
  <si>
    <t>N-Acetyl-L-phenylalanine</t>
  </si>
  <si>
    <t>C03519</t>
  </si>
  <si>
    <t>HMDB0000512</t>
  </si>
  <si>
    <t>C11H13NO3</t>
  </si>
  <si>
    <t>C15H14F7NO3</t>
  </si>
  <si>
    <t>Phenylpropionylglycine</t>
  </si>
  <si>
    <t>HMDB0000860</t>
  </si>
  <si>
    <t>Hordenine</t>
  </si>
  <si>
    <t>C06199</t>
  </si>
  <si>
    <t>HMDB0004366</t>
  </si>
  <si>
    <t>C10H15NO</t>
  </si>
  <si>
    <t>C15H16F7NO3</t>
  </si>
  <si>
    <t>Perillic acid</t>
  </si>
  <si>
    <t>HMDB0004586</t>
  </si>
  <si>
    <t>C10H14O2</t>
  </si>
  <si>
    <t>C15H15F7O4</t>
  </si>
  <si>
    <t>Dethiobiotin</t>
  </si>
  <si>
    <t>533-48-2</t>
  </si>
  <si>
    <t>C01909</t>
  </si>
  <si>
    <t>HMDB0003581</t>
  </si>
  <si>
    <t>C10H18N2O3</t>
  </si>
  <si>
    <t>C14H19F7N2O3</t>
  </si>
  <si>
    <t>Quinaldic acid</t>
  </si>
  <si>
    <t>HMDB0000842</t>
  </si>
  <si>
    <t>C10H7NO2</t>
  </si>
  <si>
    <t>C15H8F7NO4</t>
  </si>
  <si>
    <t>Monoisobutyl phthalic acid</t>
  </si>
  <si>
    <t>HMDB0002056</t>
  </si>
  <si>
    <t>C12H14O4</t>
  </si>
  <si>
    <t>C16H15F7O4</t>
  </si>
  <si>
    <t>Monobutylphthalate</t>
  </si>
  <si>
    <t>HMDB0013247</t>
  </si>
  <si>
    <t>3-Methoxybenzenepropanoic acid</t>
  </si>
  <si>
    <t>HMDB0011751</t>
  </si>
  <si>
    <t>C10H12O3</t>
  </si>
  <si>
    <t>C15H13F7O5</t>
  </si>
  <si>
    <t>Dimethyltryptamine</t>
  </si>
  <si>
    <t>HMDB0005973</t>
  </si>
  <si>
    <t>C12H16N2</t>
  </si>
  <si>
    <t>C17H17F7N2O2</t>
  </si>
  <si>
    <t>5-Methoxytryptamine</t>
  </si>
  <si>
    <t>C05659</t>
  </si>
  <si>
    <t>HMDB0004095</t>
  </si>
  <si>
    <t>C11H14N2O</t>
  </si>
  <si>
    <t>C16H15F7N2O3</t>
  </si>
  <si>
    <t>3,4,5-Trimethoxycinnamic acid</t>
  </si>
  <si>
    <t>HMDB0002511</t>
  </si>
  <si>
    <t>C12H14O5</t>
  </si>
  <si>
    <t>C16H15F7O5</t>
  </si>
  <si>
    <t>N-Acetyltryptophan</t>
  </si>
  <si>
    <t>HMDB0013713</t>
  </si>
  <si>
    <t>C13H14N2O3</t>
  </si>
  <si>
    <t>C17H15F7N2O3</t>
  </si>
  <si>
    <t>N-Acetyl-S-benzyl-L-cysteine</t>
  </si>
  <si>
    <t>S-benzylmercapturic</t>
  </si>
  <si>
    <t>HMDB0255061</t>
  </si>
  <si>
    <t>C12H15NO3S</t>
  </si>
  <si>
    <t>C16H16F7NO3S</t>
  </si>
  <si>
    <t>Farnesol</t>
  </si>
  <si>
    <t>HMDB0004305</t>
  </si>
  <si>
    <t>C15H26O</t>
  </si>
  <si>
    <t>C20H27F7O3</t>
  </si>
  <si>
    <t>Monoethylhexyl phthalic acid</t>
  </si>
  <si>
    <t>HMDB0013248</t>
  </si>
  <si>
    <t>C16H22O4</t>
  </si>
  <si>
    <t>C20H23F7O4</t>
  </si>
  <si>
    <t>N-Phenylacetylphenylalanine</t>
  </si>
  <si>
    <t>HMDB0002372</t>
  </si>
  <si>
    <t>C17H17NO3</t>
  </si>
  <si>
    <t>C21H18F7NO3</t>
  </si>
  <si>
    <t>Oxalic acid</t>
  </si>
  <si>
    <t>C00209</t>
  </si>
  <si>
    <t>HMDB0002329</t>
  </si>
  <si>
    <t>C2H2O4</t>
  </si>
  <si>
    <t>C10H4F14O4</t>
  </si>
  <si>
    <t>Malonic acid</t>
  </si>
  <si>
    <t>C04025</t>
  </si>
  <si>
    <t>HMDB0000691</t>
  </si>
  <si>
    <t>C3H4O4</t>
  </si>
  <si>
    <t>C11H6F14O4</t>
  </si>
  <si>
    <t>Fumaric acid</t>
  </si>
  <si>
    <t>trans-butenedioic acid</t>
  </si>
  <si>
    <t>C00122</t>
  </si>
  <si>
    <t>HMDB0000134</t>
  </si>
  <si>
    <t>C4H4O4</t>
  </si>
  <si>
    <t>C12H6F14O4</t>
  </si>
  <si>
    <t>Maleic acid</t>
  </si>
  <si>
    <t>cis-butenedioic acid</t>
  </si>
  <si>
    <t>C01384</t>
  </si>
  <si>
    <t>HMDB0000176</t>
  </si>
  <si>
    <t>Succinic acid</t>
  </si>
  <si>
    <t>C00042</t>
  </si>
  <si>
    <t>HMDB0000254</t>
  </si>
  <si>
    <t>C4H6O4</t>
  </si>
  <si>
    <t>C12H8F14O4</t>
  </si>
  <si>
    <t>Methylmalonic acid</t>
  </si>
  <si>
    <t>C02170</t>
  </si>
  <si>
    <t>HMDB0000202</t>
  </si>
  <si>
    <t>Glycine</t>
  </si>
  <si>
    <t>C00037</t>
  </si>
  <si>
    <t>HMDB0000123</t>
  </si>
  <si>
    <t>C2H5NO2</t>
  </si>
  <si>
    <t>C11H7F14NO4</t>
  </si>
  <si>
    <t>Glycolic acid</t>
  </si>
  <si>
    <t>2-hydroxyacetic acid</t>
  </si>
  <si>
    <t>C03547</t>
  </si>
  <si>
    <t>HMDB0000115</t>
  </si>
  <si>
    <t>C2H4O3</t>
  </si>
  <si>
    <t>C11H6F14O5</t>
  </si>
  <si>
    <t>Itaconic acid</t>
  </si>
  <si>
    <t>C00490</t>
  </si>
  <si>
    <t>HMDB0002092</t>
  </si>
  <si>
    <t>C13H8F14O4</t>
  </si>
  <si>
    <t>Glutaconic acid</t>
  </si>
  <si>
    <t>628-48-8</t>
  </si>
  <si>
    <t>C02214</t>
  </si>
  <si>
    <t>HMDB0000620</t>
  </si>
  <si>
    <t>Citraconic acid</t>
  </si>
  <si>
    <t>C02226</t>
  </si>
  <si>
    <t>HMDB0000634</t>
  </si>
  <si>
    <t>2-Aminoacrylic acid</t>
  </si>
  <si>
    <t>28453-71-6</t>
  </si>
  <si>
    <t>C02218</t>
  </si>
  <si>
    <t>HMDB0003609</t>
  </si>
  <si>
    <t>C3H5NO2</t>
  </si>
  <si>
    <t>C12H7F14NO4</t>
  </si>
  <si>
    <t>Oxalacetic acid</t>
  </si>
  <si>
    <t>C00036</t>
  </si>
  <si>
    <t>HMDB0000223</t>
  </si>
  <si>
    <t>C4H4O5</t>
  </si>
  <si>
    <t>C12H6F14O5</t>
  </si>
  <si>
    <t>Ethylmalonic acid</t>
  </si>
  <si>
    <t>HMDB0000622</t>
  </si>
  <si>
    <t>C5H8O4</t>
  </si>
  <si>
    <t>C13H10F14O4</t>
  </si>
  <si>
    <t>Dimethylmalonic acid</t>
  </si>
  <si>
    <t>HMDB0002001</t>
  </si>
  <si>
    <t>Methylsuccinic acid</t>
  </si>
  <si>
    <t>C08645</t>
  </si>
  <si>
    <t>HMDB0001844</t>
  </si>
  <si>
    <t>Glutaric acid</t>
  </si>
  <si>
    <t>C00489</t>
  </si>
  <si>
    <t>HMDB0000661</t>
  </si>
  <si>
    <t>beta-Alanine</t>
  </si>
  <si>
    <t>C00099</t>
  </si>
  <si>
    <t>HMDB0000056</t>
  </si>
  <si>
    <t>C3H7NO2</t>
  </si>
  <si>
    <t>C12H9F14NO4</t>
  </si>
  <si>
    <t>Sarcosine</t>
  </si>
  <si>
    <t>C00213</t>
  </si>
  <si>
    <t>HMDB0000271</t>
  </si>
  <si>
    <t>L-Alanine</t>
  </si>
  <si>
    <t>C00041</t>
  </si>
  <si>
    <t>HMDB0000161</t>
  </si>
  <si>
    <t>Lactic acid</t>
  </si>
  <si>
    <t>C00186</t>
  </si>
  <si>
    <t>HMDB0000190</t>
  </si>
  <si>
    <t>C3H6O3</t>
  </si>
  <si>
    <t>C12H8F14O5</t>
  </si>
  <si>
    <t>Hydroxypropionic acid</t>
  </si>
  <si>
    <t>C01013</t>
  </si>
  <si>
    <t>HMDB0000700</t>
  </si>
  <si>
    <t>trans-trans-Muconic acid</t>
  </si>
  <si>
    <t>HMDB0002349</t>
  </si>
  <si>
    <t>C6H6O4</t>
  </si>
  <si>
    <t>C14H8F14O4</t>
  </si>
  <si>
    <t>3-Methylglutaconic acid</t>
  </si>
  <si>
    <t>HMDB0000522</t>
  </si>
  <si>
    <t>C6H8O4</t>
  </si>
  <si>
    <t>C14H10F14O4</t>
  </si>
  <si>
    <t>trans-2-Hexenedioic acid</t>
  </si>
  <si>
    <t>HMDB0013311</t>
  </si>
  <si>
    <t>2-Methylglutaconic acid</t>
  </si>
  <si>
    <t>HMDB0002266</t>
  </si>
  <si>
    <t>1-Aminocyclopropanecarboxylic acid</t>
  </si>
  <si>
    <t>C01234</t>
  </si>
  <si>
    <t>HMDB0036458</t>
  </si>
  <si>
    <t>C4H7NO2</t>
  </si>
  <si>
    <t>C13H9F14NO4</t>
  </si>
  <si>
    <t>2-Azetidinecarboxylic acid</t>
  </si>
  <si>
    <t>HMDB0029615</t>
  </si>
  <si>
    <t>Oxoglutaric acid</t>
  </si>
  <si>
    <t>2-ketoglutaric acid</t>
  </si>
  <si>
    <t>C00026</t>
  </si>
  <si>
    <t>HMDB0000208</t>
  </si>
  <si>
    <t>C5H6O5</t>
  </si>
  <si>
    <t>C13H8F14O5</t>
  </si>
  <si>
    <t>3-Oxoglutaric acid</t>
  </si>
  <si>
    <t>HMDB0013701</t>
  </si>
  <si>
    <t>Adipic acid</t>
  </si>
  <si>
    <t>C06104</t>
  </si>
  <si>
    <t>HMDB0000448</t>
  </si>
  <si>
    <t>C14H12F14O4</t>
  </si>
  <si>
    <t>2,2-Dimethylsuccinic acid</t>
  </si>
  <si>
    <t>HMDB0002074</t>
  </si>
  <si>
    <t>2-Methylglutaric acid</t>
  </si>
  <si>
    <t>HMDB0000422</t>
  </si>
  <si>
    <t>Methylglutaric acid</t>
  </si>
  <si>
    <t>HMDB0000752</t>
  </si>
  <si>
    <t>gamma-Aminobutyric acid</t>
  </si>
  <si>
    <t>4-aminobutyric acid</t>
  </si>
  <si>
    <t>C00334</t>
  </si>
  <si>
    <t>HMDB0000112</t>
  </si>
  <si>
    <t>C13H11F14NO4</t>
  </si>
  <si>
    <t>L-alpha-Aminobutyric acid</t>
  </si>
  <si>
    <t>C02356</t>
  </si>
  <si>
    <t>HMDB0000452</t>
  </si>
  <si>
    <t>N-Methylalanine</t>
  </si>
  <si>
    <t>C02721</t>
  </si>
  <si>
    <t>HMDB0094692</t>
  </si>
  <si>
    <t>3-Aminoisobutanoic acid</t>
  </si>
  <si>
    <t>C05145</t>
  </si>
  <si>
    <t>HMDB0003911</t>
  </si>
  <si>
    <t>Strombine</t>
  </si>
  <si>
    <t>2-methyliminodiacetic acid</t>
  </si>
  <si>
    <t>C03790</t>
  </si>
  <si>
    <t>C5H9NO4</t>
  </si>
  <si>
    <t>D-alpha-Aminobutyric acid</t>
  </si>
  <si>
    <t>HMDB0000650</t>
  </si>
  <si>
    <t>2-Aminoisobutyric acid</t>
  </si>
  <si>
    <t>HMDB0001906</t>
  </si>
  <si>
    <t>3-Aminobutanoic acid</t>
  </si>
  <si>
    <t>HMDB0031654</t>
  </si>
  <si>
    <t>Hydroxypyruvic acid</t>
  </si>
  <si>
    <t>1113-60-6</t>
  </si>
  <si>
    <t>C00168</t>
  </si>
  <si>
    <t>HMDB0001352</t>
  </si>
  <si>
    <t>C12H6F14O6</t>
  </si>
  <si>
    <t>2-Hydroxybutyric acid</t>
  </si>
  <si>
    <t>C05984</t>
  </si>
  <si>
    <t>HMDB0000008</t>
  </si>
  <si>
    <t>C4H8O3</t>
  </si>
  <si>
    <t>C13H10F14O5</t>
  </si>
  <si>
    <t>3-Hydroxybutyric acid</t>
  </si>
  <si>
    <t>HMDB0000011</t>
  </si>
  <si>
    <t>3-Hydroxyisobutyric acid</t>
  </si>
  <si>
    <t>HMDB0000336</t>
  </si>
  <si>
    <t>(S)-3-Hydroxybutyric acid</t>
  </si>
  <si>
    <t>HMDB0000442</t>
  </si>
  <si>
    <t>2-Hydroxyisobutyric acid</t>
  </si>
  <si>
    <t>HMDB0000729</t>
  </si>
  <si>
    <t>4-Hydroxybutyric acid</t>
  </si>
  <si>
    <t>C01991</t>
  </si>
  <si>
    <t>HMDB0000710</t>
  </si>
  <si>
    <t>(S)-3-Hydroxyisobutyric acid</t>
  </si>
  <si>
    <t>C06001</t>
  </si>
  <si>
    <t>HMDB0000023</t>
  </si>
  <si>
    <t>Leucinic acid</t>
  </si>
  <si>
    <t>2-OH-4-Me-valeric acid</t>
  </si>
  <si>
    <t>HMDB0000665</t>
  </si>
  <si>
    <t>Citramalic acid</t>
  </si>
  <si>
    <t>C00815</t>
  </si>
  <si>
    <t>HMDB0000426</t>
  </si>
  <si>
    <t>C5H8O5</t>
  </si>
  <si>
    <t>C13H11F14O5</t>
  </si>
  <si>
    <t>1,2-Ethanediamine</t>
  </si>
  <si>
    <t>D01114</t>
  </si>
  <si>
    <t>HMDB0031225</t>
  </si>
  <si>
    <t>C2H8N2</t>
  </si>
  <si>
    <t>C12H10F14N2O4</t>
  </si>
  <si>
    <t>Ethanolamine</t>
  </si>
  <si>
    <t>C00189</t>
  </si>
  <si>
    <t>HMDB0000149</t>
  </si>
  <si>
    <t>C2H7NO</t>
  </si>
  <si>
    <t>C12H9F14NO5</t>
  </si>
  <si>
    <t>Glyceric acid</t>
  </si>
  <si>
    <t>dihydroxypropionic acid</t>
  </si>
  <si>
    <t>C00258</t>
  </si>
  <si>
    <t>HMDB0000139</t>
  </si>
  <si>
    <t>C3H6O4</t>
  </si>
  <si>
    <t>C12H8F14O6</t>
  </si>
  <si>
    <t>L-Asparagine</t>
  </si>
  <si>
    <t>C00152</t>
  </si>
  <si>
    <t>HMDB0000168</t>
  </si>
  <si>
    <t>C4H6N2O2</t>
  </si>
  <si>
    <t>C13H8F14N2O4</t>
  </si>
  <si>
    <t>N-Allylglycine</t>
  </si>
  <si>
    <t>2-amino-4-pentanoic acid</t>
  </si>
  <si>
    <t>HMDB0255080</t>
  </si>
  <si>
    <t>C5H9NO2</t>
  </si>
  <si>
    <t>C14H11F14NO4</t>
  </si>
  <si>
    <t>Proline</t>
  </si>
  <si>
    <t>C00148</t>
  </si>
  <si>
    <t>HMDB0000162</t>
  </si>
  <si>
    <t>Oxoadipic acid</t>
  </si>
  <si>
    <t>C00322</t>
  </si>
  <si>
    <t>HMDB0000225</t>
  </si>
  <si>
    <t>C6H8O5</t>
  </si>
  <si>
    <t>C14H10F14O5</t>
  </si>
  <si>
    <t>Pimelic acid</t>
  </si>
  <si>
    <t>C02656</t>
  </si>
  <si>
    <t>HMDB0000857</t>
  </si>
  <si>
    <t>C7H12O4</t>
  </si>
  <si>
    <t>C15H14F14O4</t>
  </si>
  <si>
    <t>3,3-Dimethylglutaric acid</t>
  </si>
  <si>
    <t>HMDB0002441</t>
  </si>
  <si>
    <t>3-Methyladipic acid</t>
  </si>
  <si>
    <t>HMDB0000555</t>
  </si>
  <si>
    <t>Acetylglycine</t>
  </si>
  <si>
    <t>HMDB0000532</t>
  </si>
  <si>
    <t>C4H7NO3</t>
  </si>
  <si>
    <t>C13H9F14NO5</t>
  </si>
  <si>
    <t>Valine</t>
  </si>
  <si>
    <t>C00183</t>
  </si>
  <si>
    <t>HMDB0000883</t>
  </si>
  <si>
    <t>C5H11NO2</t>
  </si>
  <si>
    <t>C14H13F14NO4</t>
  </si>
  <si>
    <t>Norvaline</t>
  </si>
  <si>
    <t>HMDB0013716</t>
  </si>
  <si>
    <t>C01799</t>
  </si>
  <si>
    <t>Iminobispropanoic acid</t>
  </si>
  <si>
    <t>alanopine</t>
  </si>
  <si>
    <t>19149-54-3</t>
  </si>
  <si>
    <t>C03210</t>
  </si>
  <si>
    <t>HMDB0033747</t>
  </si>
  <si>
    <t>C6H11NO4</t>
  </si>
  <si>
    <t>5-Aminopentanoic acid</t>
  </si>
  <si>
    <t>5-aminovaleric</t>
  </si>
  <si>
    <t>C00431</t>
  </si>
  <si>
    <t>HMDB0003355</t>
  </si>
  <si>
    <t>2-Methyl-3-hydroxybutyric acid</t>
  </si>
  <si>
    <t>HMDB0000354</t>
  </si>
  <si>
    <t>C5H10O3</t>
  </si>
  <si>
    <t>C14H12F14O5</t>
  </si>
  <si>
    <t>2-Hydroxy-3-methylbutyric acid</t>
  </si>
  <si>
    <t>HMDB0000407</t>
  </si>
  <si>
    <t>2-Ethylhydracrylic acid</t>
  </si>
  <si>
    <t>HMDB0000396</t>
  </si>
  <si>
    <t>3-Hydroxyvaleric acid</t>
  </si>
  <si>
    <t>HMDB0000531</t>
  </si>
  <si>
    <t>3-Hydroxyadipic acid</t>
  </si>
  <si>
    <t>HMDB0000345</t>
  </si>
  <si>
    <t>C6H10O5</t>
  </si>
  <si>
    <t>6.89, 8.86</t>
  </si>
  <si>
    <t>2-Hydroxyvaleric acid</t>
  </si>
  <si>
    <t>HMDB0001863</t>
  </si>
  <si>
    <t>3-Hydroxyisovaleric acid</t>
  </si>
  <si>
    <t>C20827</t>
  </si>
  <si>
    <t>HMDB0000754</t>
  </si>
  <si>
    <t>1,3-Diaminopropane</t>
  </si>
  <si>
    <t>C00986</t>
  </si>
  <si>
    <t>HMDB0000002</t>
  </si>
  <si>
    <t>C3H10N2</t>
  </si>
  <si>
    <t>C13H12F14N2O4</t>
  </si>
  <si>
    <t>1,2 Diaminopropane</t>
  </si>
  <si>
    <t>HMDB0013136</t>
  </si>
  <si>
    <t>Amino-propan-2-ol</t>
  </si>
  <si>
    <t>C05771</t>
  </si>
  <si>
    <t>HMDB0012136</t>
  </si>
  <si>
    <t>C13H11F14NO5</t>
  </si>
  <si>
    <t>3-Mercaptopyruvic acid</t>
  </si>
  <si>
    <t>10255-67-1</t>
  </si>
  <si>
    <t>C00957</t>
  </si>
  <si>
    <t>HMDB0001368</t>
  </si>
  <si>
    <t>C3H4O3S</t>
  </si>
  <si>
    <t>C12H6F14O5S</t>
  </si>
  <si>
    <t>3,4-Dihydroxybutyric acid</t>
  </si>
  <si>
    <t>HMDB0000337</t>
  </si>
  <si>
    <t>C4H8O4</t>
  </si>
  <si>
    <t>C13H10F14O6</t>
  </si>
  <si>
    <t>4-Deoxythreonic acid</t>
  </si>
  <si>
    <t>HMDB0002453</t>
  </si>
  <si>
    <t>2,4-Dihydroxybutanoic acid</t>
  </si>
  <si>
    <t>HMDB0000360</t>
  </si>
  <si>
    <t>A,b-Dihydroxyisobutyric acid</t>
  </si>
  <si>
    <t>HMDB0002601</t>
  </si>
  <si>
    <t>Propylene glycol</t>
  </si>
  <si>
    <t>57-55-6</t>
  </si>
  <si>
    <t>C00583</t>
  </si>
  <si>
    <t>HMDB0001881</t>
  </si>
  <si>
    <t>C3H8O2</t>
  </si>
  <si>
    <t>Cysteamine</t>
  </si>
  <si>
    <t>C01678</t>
  </si>
  <si>
    <t>HMDB0002991</t>
  </si>
  <si>
    <t>C2H7NS</t>
  </si>
  <si>
    <t>C12H9F14NO4S</t>
  </si>
  <si>
    <t>2-mercaptoethanol</t>
  </si>
  <si>
    <t>60-24-2</t>
  </si>
  <si>
    <t>C00928</t>
  </si>
  <si>
    <t>C2H6OS </t>
  </si>
  <si>
    <t>C12H8F14O5S</t>
  </si>
  <si>
    <t>Terephthalic acid</t>
  </si>
  <si>
    <t>HMDB0002428</t>
  </si>
  <si>
    <t>C8H6O4</t>
  </si>
  <si>
    <t>C16H8F14O4</t>
  </si>
  <si>
    <t>Phthalic acid</t>
  </si>
  <si>
    <t>C01606</t>
  </si>
  <si>
    <t>HMDB0002107</t>
  </si>
  <si>
    <t>Quinolinic acid</t>
  </si>
  <si>
    <t>C03722</t>
  </si>
  <si>
    <t>HMDB0000232</t>
  </si>
  <si>
    <t>C7H5NO4</t>
  </si>
  <si>
    <t>C15H7F14NO4</t>
  </si>
  <si>
    <t>2,6-Pyridinedicarboxylic acid</t>
  </si>
  <si>
    <t>HMDB0033161</t>
  </si>
  <si>
    <t>C14H8F14N2O4</t>
  </si>
  <si>
    <t>Tetrahydrodipicolinate</t>
  </si>
  <si>
    <t>2353-17-5</t>
  </si>
  <si>
    <t>C03972</t>
  </si>
  <si>
    <t>HMDB0012289</t>
  </si>
  <si>
    <t>C7H9NO4</t>
  </si>
  <si>
    <t>C15H11F14NO4</t>
  </si>
  <si>
    <t>2-Octenedioic acid</t>
  </si>
  <si>
    <t>HMDB0000341</t>
  </si>
  <si>
    <t>C8H12O4</t>
  </si>
  <si>
    <t>C16H14F14O4</t>
  </si>
  <si>
    <t>cis-4-Octenedioic acid</t>
  </si>
  <si>
    <t>HMDB0004982</t>
  </si>
  <si>
    <t>trans-3-Octenedioic acid</t>
  </si>
  <si>
    <t>HMDB0013312</t>
  </si>
  <si>
    <t>1-pyrroline-3-hydroxy-5-carboxylic Acid</t>
  </si>
  <si>
    <t>22573-88-2</t>
  </si>
  <si>
    <t>C04281</t>
  </si>
  <si>
    <t>HMDB0062585</t>
  </si>
  <si>
    <t>C14H9F14NO5</t>
  </si>
  <si>
    <t>L-Pipecolic acid</t>
  </si>
  <si>
    <t>HMDB0000716</t>
  </si>
  <si>
    <t>C15H13F14NO4</t>
  </si>
  <si>
    <t>4-Oxopimelic acid</t>
  </si>
  <si>
    <t>502-50-1</t>
  </si>
  <si>
    <t>C7H10O5</t>
  </si>
  <si>
    <t>C15H12F14O5</t>
  </si>
  <si>
    <t>Suberic acid</t>
  </si>
  <si>
    <t>C08278</t>
  </si>
  <si>
    <t>HMDB0000893</t>
  </si>
  <si>
    <t>C8H14O4</t>
  </si>
  <si>
    <t>C16H16F14O4</t>
  </si>
  <si>
    <t>5-Amino-2-oxopentanoic acid</t>
  </si>
  <si>
    <t>C01110</t>
  </si>
  <si>
    <t>HMDB006272</t>
  </si>
  <si>
    <t>C14H11F14NO5</t>
  </si>
  <si>
    <t>N-Acetyl-L-aspartic acid</t>
  </si>
  <si>
    <t>C01042</t>
  </si>
  <si>
    <t>HMDB0000812</t>
  </si>
  <si>
    <t>C6H9NO5</t>
  </si>
  <si>
    <t>4-Hydroxyproline</t>
  </si>
  <si>
    <t>C01157</t>
  </si>
  <si>
    <t>HMDB0000725</t>
  </si>
  <si>
    <t>3-Hydroxy-L-proline</t>
  </si>
  <si>
    <t>C04397</t>
  </si>
  <si>
    <t>HMDB0002113</t>
  </si>
  <si>
    <t>5-Aminolevulinic acid</t>
  </si>
  <si>
    <t>C00430</t>
  </si>
  <si>
    <t>HMDB0001149</t>
  </si>
  <si>
    <t>N-methylvaline</t>
  </si>
  <si>
    <t>HMDB0061716</t>
  </si>
  <si>
    <t>C6H13NO2</t>
  </si>
  <si>
    <t>C15H15F14NO4</t>
  </si>
  <si>
    <t>Leucine</t>
  </si>
  <si>
    <t>C00123</t>
  </si>
  <si>
    <t>HMDB0000687</t>
  </si>
  <si>
    <t>Isoleucine</t>
  </si>
  <si>
    <t>C00407</t>
  </si>
  <si>
    <t>HMDB0000172</t>
  </si>
  <si>
    <t>L-Norleucine</t>
  </si>
  <si>
    <t>C01933</t>
  </si>
  <si>
    <t>HMDB0001645</t>
  </si>
  <si>
    <t>L-Alloisoleucine</t>
  </si>
  <si>
    <t>HMDB0000557</t>
  </si>
  <si>
    <t>Beta-Leucine</t>
  </si>
  <si>
    <t>HMDB0003640</t>
  </si>
  <si>
    <t>2-Acetolactate</t>
  </si>
  <si>
    <t>C06010</t>
  </si>
  <si>
    <t>HMDB0006855</t>
  </si>
  <si>
    <t>C14H10F14O6</t>
  </si>
  <si>
    <t>Glycyl-glycine</t>
  </si>
  <si>
    <t>HMDB0011733</t>
  </si>
  <si>
    <t>C13H10F14N2O5</t>
  </si>
  <si>
    <t>2-Hydroxy-3-methylpentanoic acid</t>
  </si>
  <si>
    <t>2-hydroxy-3-methyl-valeric</t>
  </si>
  <si>
    <t>HMDB0000317</t>
  </si>
  <si>
    <t>C6H12O3</t>
  </si>
  <si>
    <t>C15H14F14O5</t>
  </si>
  <si>
    <t>2-Hydroxycaproic acid</t>
  </si>
  <si>
    <t>HMDB0001624</t>
  </si>
  <si>
    <t>Hydroxyisocaproic acid</t>
  </si>
  <si>
    <t>HMDB0000746</t>
  </si>
  <si>
    <t>5-Hydroxyhexanoic acid</t>
  </si>
  <si>
    <t>HMDB0000525</t>
  </si>
  <si>
    <t>Putrescine</t>
  </si>
  <si>
    <t>C00134</t>
  </si>
  <si>
    <t>HMDB0001414</t>
  </si>
  <si>
    <t>C4H12N2</t>
  </si>
  <si>
    <t>C14H14F14N2O4</t>
  </si>
  <si>
    <t>Thiaproline</t>
  </si>
  <si>
    <t>C4H7NO2S</t>
  </si>
  <si>
    <t>C13H9F14NO4S</t>
  </si>
  <si>
    <t>2,3-Butanediol</t>
  </si>
  <si>
    <t>HMDB0003156</t>
  </si>
  <si>
    <t>C4H10O2</t>
  </si>
  <si>
    <t>C14H12F14O6</t>
  </si>
  <si>
    <t>Methylcysteine</t>
  </si>
  <si>
    <t>C22040</t>
  </si>
  <si>
    <t>HMDB0002108</t>
  </si>
  <si>
    <t>C4H9NO2S</t>
  </si>
  <si>
    <t>C13H11F14NO4S</t>
  </si>
  <si>
    <t>2-Aminobenzoic acid</t>
  </si>
  <si>
    <t>C00108</t>
  </si>
  <si>
    <t>HMDB0001123</t>
  </si>
  <si>
    <t>C7H7NO2</t>
  </si>
  <si>
    <t>C16H9F14NO4</t>
  </si>
  <si>
    <t>m-Aminobenzoic acid</t>
  </si>
  <si>
    <t>MABA</t>
  </si>
  <si>
    <t>HMDB0001891</t>
  </si>
  <si>
    <t>p-Aminobenzoic acid</t>
  </si>
  <si>
    <t>C00568</t>
  </si>
  <si>
    <t>HMDB0001392</t>
  </si>
  <si>
    <t>C16H8F14O5</t>
  </si>
  <si>
    <t>4-Hydroxybenzoic acid</t>
  </si>
  <si>
    <t>C00156</t>
  </si>
  <si>
    <t>HMDB0000500</t>
  </si>
  <si>
    <t>Urocanic acid (cis)</t>
  </si>
  <si>
    <t>HMDB0000301</t>
  </si>
  <si>
    <t>C6H6N2O2</t>
  </si>
  <si>
    <t>C15H8F14N2O4</t>
  </si>
  <si>
    <t>Trans-urocanate</t>
  </si>
  <si>
    <t>C00785</t>
  </si>
  <si>
    <t>HMDB0062562</t>
  </si>
  <si>
    <t>3-Hydroxypicolinic acid</t>
  </si>
  <si>
    <t>HMDB0013188</t>
  </si>
  <si>
    <t>C6H5NO3</t>
  </si>
  <si>
    <t>C15H7F14NO5</t>
  </si>
  <si>
    <t>6-Hydroxynicotinic acid</t>
  </si>
  <si>
    <t>HMDB0002658</t>
  </si>
  <si>
    <t>4-Hydroxycyclohexylcarboxylic acid</t>
  </si>
  <si>
    <t>HMDB0001988</t>
  </si>
  <si>
    <t>C7H12O3</t>
  </si>
  <si>
    <t>C16H14F14O5</t>
  </si>
  <si>
    <t>Azelaic acid</t>
  </si>
  <si>
    <t>C08261</t>
  </si>
  <si>
    <t>HMDB0000784</t>
  </si>
  <si>
    <t>C9H16O4</t>
  </si>
  <si>
    <t>C17H18F14O4</t>
  </si>
  <si>
    <t>Glutarylglycine</t>
  </si>
  <si>
    <t>HMDB0000590</t>
  </si>
  <si>
    <t>C7H11NO5</t>
  </si>
  <si>
    <t>C15H13F14NO5</t>
  </si>
  <si>
    <t>N-Acetyl-L-glutamic acid</t>
  </si>
  <si>
    <t>C00624</t>
  </si>
  <si>
    <t>HMDB0001138</t>
  </si>
  <si>
    <t>5-Amino-3-oxohexanoate</t>
  </si>
  <si>
    <t>19355-90-9</t>
  </si>
  <si>
    <t>C03656</t>
  </si>
  <si>
    <t>HMDB0012131</t>
  </si>
  <si>
    <t>Allysine</t>
  </si>
  <si>
    <t>HMDB0001263</t>
  </si>
  <si>
    <t>Prolinol</t>
  </si>
  <si>
    <t>N-Methylleucine</t>
  </si>
  <si>
    <t>C7H15NO2</t>
  </si>
  <si>
    <t>C16H17F14NO4</t>
  </si>
  <si>
    <t>N-Methyl-L-isoleucine</t>
  </si>
  <si>
    <t>HMDB0341355</t>
  </si>
  <si>
    <t>2-Aminoheptanoic acid</t>
  </si>
  <si>
    <t>1115-90-8</t>
  </si>
  <si>
    <t>HMDB0242128</t>
  </si>
  <si>
    <t>Glutamine</t>
  </si>
  <si>
    <t>C00064</t>
  </si>
  <si>
    <t>HMDB0000641</t>
  </si>
  <si>
    <t>C5H10N2O3</t>
  </si>
  <si>
    <t>C14H12F14N2O5</t>
  </si>
  <si>
    <t>Alanylglycine</t>
  </si>
  <si>
    <t>Ala-Gly</t>
  </si>
  <si>
    <t>HMDB0006899</t>
  </si>
  <si>
    <t>C15H16F14N2O4</t>
  </si>
  <si>
    <t>N-Acetylserine</t>
  </si>
  <si>
    <t>acetylserine</t>
  </si>
  <si>
    <t>HMDB0002931</t>
  </si>
  <si>
    <t>C14H11F14NO6</t>
  </si>
  <si>
    <t>O-Acetylserine</t>
  </si>
  <si>
    <t>C00979</t>
  </si>
  <si>
    <t>HMDB0003011</t>
  </si>
  <si>
    <t>Methionine</t>
  </si>
  <si>
    <t>C00073</t>
  </si>
  <si>
    <t>HMDB0000696</t>
  </si>
  <si>
    <t>C5H11NO2S</t>
  </si>
  <si>
    <t>C14H13F14NO4S</t>
  </si>
  <si>
    <t>2-Hydroxy-4-(methylthio)butanoic acid</t>
  </si>
  <si>
    <t>120-91-2</t>
  </si>
  <si>
    <t>HMDB0037115</t>
  </si>
  <si>
    <t>C5H10O3S</t>
  </si>
  <si>
    <t>C14H12F14O5S</t>
  </si>
  <si>
    <t>S-Methylcysteine sulfoxide</t>
  </si>
  <si>
    <t>HMDB0029432</t>
  </si>
  <si>
    <t>C4H9NO3S</t>
  </si>
  <si>
    <t>C13H11F14NO5S</t>
  </si>
  <si>
    <t>Hydroxyphenylacetic acid</t>
  </si>
  <si>
    <t>C00642</t>
  </si>
  <si>
    <t>HMDB0000020</t>
  </si>
  <si>
    <t>C17H10F14O5</t>
  </si>
  <si>
    <t>2-Phenylglycine</t>
  </si>
  <si>
    <t>HMDB0002210</t>
  </si>
  <si>
    <t>C8H9NO2</t>
  </si>
  <si>
    <t>C17H11F14NO4</t>
  </si>
  <si>
    <t>4-Hydroxy-3-methylbenzoic acid</t>
  </si>
  <si>
    <t>HMDB0004815</t>
  </si>
  <si>
    <t>3-Hydroxyphenylacetic acid</t>
  </si>
  <si>
    <t>C05593</t>
  </si>
  <si>
    <t>HMDB0000440</t>
  </si>
  <si>
    <t>Mandelic acid</t>
  </si>
  <si>
    <t>C01984</t>
  </si>
  <si>
    <t>HMDB0000703</t>
  </si>
  <si>
    <t>ortho-Hydroxyphenylacetic acid</t>
  </si>
  <si>
    <t>C05852</t>
  </si>
  <si>
    <t>HMDB0000669</t>
  </si>
  <si>
    <t>4-Aminophenol</t>
  </si>
  <si>
    <t>HMDB0001169</t>
  </si>
  <si>
    <t>C6H7NO</t>
  </si>
  <si>
    <t>C196H9F14NO5</t>
  </si>
  <si>
    <t>Gentisic acid</t>
  </si>
  <si>
    <t>C00628</t>
  </si>
  <si>
    <t>HMDB0000152</t>
  </si>
  <si>
    <t>C7H6O4</t>
  </si>
  <si>
    <t>C16H8F14O6</t>
  </si>
  <si>
    <t> Imidazole pyruvic acid</t>
  </si>
  <si>
    <t>2504-83-8</t>
  </si>
  <si>
    <t>C03277</t>
  </si>
  <si>
    <t>C6H6N2O3</t>
  </si>
  <si>
    <t>C15H8F14N2O5</t>
  </si>
  <si>
    <t>Histamine</t>
  </si>
  <si>
    <t>C00388</t>
  </si>
  <si>
    <t>HMDB0000870</t>
  </si>
  <si>
    <t>C5H9N3</t>
  </si>
  <si>
    <t>C15H11F14N3O4</t>
  </si>
  <si>
    <t>4-Fumarylacetoacetic acid</t>
  </si>
  <si>
    <t>28613-33-4</t>
  </si>
  <si>
    <t>C01061</t>
  </si>
  <si>
    <t>HMDB0001268</t>
  </si>
  <si>
    <t>C8H8O6</t>
  </si>
  <si>
    <t>C16H10F14O6</t>
  </si>
  <si>
    <t>Imidazolelactic acid</t>
  </si>
  <si>
    <t>876-19-7</t>
  </si>
  <si>
    <t>C05568</t>
  </si>
  <si>
    <t>HMDB002320</t>
  </si>
  <si>
    <t>C15H10F14N2O5</t>
  </si>
  <si>
    <t>HMDB0002320</t>
  </si>
  <si>
    <t>cis-5-Decenedioic acid</t>
  </si>
  <si>
    <t>HMDB0013227</t>
  </si>
  <si>
    <t>C10H16O4</t>
  </si>
  <si>
    <t>C18H18F14O4</t>
  </si>
  <si>
    <t>cis-4-Decenedioic acid</t>
  </si>
  <si>
    <t>HMDB0000603</t>
  </si>
  <si>
    <t>cis-4-Hydroxycyclohexylacetic acid</t>
  </si>
  <si>
    <t>HMDB0000451</t>
  </si>
  <si>
    <t>C17H16F14O5</t>
  </si>
  <si>
    <t>Sebacic acid</t>
  </si>
  <si>
    <t>C08277</t>
  </si>
  <si>
    <t>HMDB0000792</t>
  </si>
  <si>
    <t>C10H18O4</t>
  </si>
  <si>
    <t>C18H20F14O4</t>
  </si>
  <si>
    <t>2-Aminooctanoic acid</t>
  </si>
  <si>
    <t>HMDB0000991</t>
  </si>
  <si>
    <t>C8H17NO2</t>
  </si>
  <si>
    <t>C17H19F14NO4</t>
  </si>
  <si>
    <t>N-Acetyl-diaminobutyric acid</t>
  </si>
  <si>
    <t>1190-46-1</t>
  </si>
  <si>
    <t>C06442</t>
  </si>
  <si>
    <t>C6H12N2O3</t>
  </si>
  <si>
    <t>C15H14F14N2O5</t>
  </si>
  <si>
    <t>D-Alanyl-D-alanine</t>
  </si>
  <si>
    <t>HMDB0003459</t>
  </si>
  <si>
    <t>7-Hydroxyoctanoic acid</t>
  </si>
  <si>
    <t>HMDB0000486</t>
  </si>
  <si>
    <t>C8H16O3</t>
  </si>
  <si>
    <t>C17H18F14O5</t>
  </si>
  <si>
    <t>3-Hydroxyoctanoic acid</t>
  </si>
  <si>
    <t>C20793</t>
  </si>
  <si>
    <t>HMDB0001954</t>
  </si>
  <si>
    <t>2-Hydroxycaprylic acid</t>
  </si>
  <si>
    <t>HMDB0002264</t>
  </si>
  <si>
    <t>Acetylhomoserine</t>
  </si>
  <si>
    <t>C01077</t>
  </si>
  <si>
    <t>HMDB0029423</t>
  </si>
  <si>
    <t>C15H13F14NO6</t>
  </si>
  <si>
    <t>Acetylcysteine</t>
  </si>
  <si>
    <t>C06809</t>
  </si>
  <si>
    <t>HMDB0001890</t>
  </si>
  <si>
    <t>C5H9NO3S</t>
  </si>
  <si>
    <t>C14H11F14NO5S</t>
  </si>
  <si>
    <t>m-Coumaric acid</t>
  </si>
  <si>
    <t>HMDB0001713</t>
  </si>
  <si>
    <t>C18H10F14O5</t>
  </si>
  <si>
    <t>cis-p-Coumaric acid</t>
  </si>
  <si>
    <t>HMDB0030677</t>
  </si>
  <si>
    <t>2-Hydroxycinnamic acid</t>
  </si>
  <si>
    <t>C01772</t>
  </si>
  <si>
    <t>HMDB0002641</t>
  </si>
  <si>
    <t>4-Hydroxycinnamic acid</t>
  </si>
  <si>
    <t>C00811</t>
  </si>
  <si>
    <t>HMDB0002035</t>
  </si>
  <si>
    <t>Methionine sulfoxide</t>
  </si>
  <si>
    <t>C02989</t>
  </si>
  <si>
    <t>HMDB0002005</t>
  </si>
  <si>
    <t>C5H11NO3S</t>
  </si>
  <si>
    <t>C14H13F14NO5S</t>
  </si>
  <si>
    <t>Phenylalanine</t>
  </si>
  <si>
    <t>C00079</t>
  </si>
  <si>
    <t>HMDB0000159</t>
  </si>
  <si>
    <t>C9H11NO2</t>
  </si>
  <si>
    <t>C18H13F14NO4</t>
  </si>
  <si>
    <t>3-(3-Hydroxyphenyl)propanoic acid</t>
  </si>
  <si>
    <t>621-54-5</t>
  </si>
  <si>
    <t>C11457</t>
  </si>
  <si>
    <t>HMDB0000375</t>
  </si>
  <si>
    <t>C18H12F14O5</t>
  </si>
  <si>
    <t>Phenyllactic acid</t>
  </si>
  <si>
    <t>C01479</t>
  </si>
  <si>
    <t>HMDB0000779</t>
  </si>
  <si>
    <t>Desaminotyrosine</t>
  </si>
  <si>
    <t>HMDB0002199</t>
  </si>
  <si>
    <t>3-(2-Hydroxyphenyl)propanoic acid</t>
  </si>
  <si>
    <t>C01198 </t>
  </si>
  <si>
    <t>HMDB0033752</t>
  </si>
  <si>
    <t>L-3-Phenyllactic acid</t>
  </si>
  <si>
    <t>HMDB0000748</t>
  </si>
  <si>
    <t>3-Methoxytyramine</t>
  </si>
  <si>
    <t>C05587</t>
  </si>
  <si>
    <t>HMDB0000022</t>
  </si>
  <si>
    <t>C9H13NO2</t>
  </si>
  <si>
    <t>C18H15F14NO4</t>
  </si>
  <si>
    <t>4-Methylcatechol</t>
  </si>
  <si>
    <t>HMDB0000873</t>
  </si>
  <si>
    <t>C7H8O2</t>
  </si>
  <si>
    <t>C17H10F14O6</t>
  </si>
  <si>
    <t>Homogentisic acid</t>
  </si>
  <si>
    <t>C00544</t>
  </si>
  <si>
    <t>HMDB0000130</t>
  </si>
  <si>
    <t>C8H8O4</t>
  </si>
  <si>
    <t>Vanillic acid</t>
  </si>
  <si>
    <t>C06672</t>
  </si>
  <si>
    <t>HMDB0000484</t>
  </si>
  <si>
    <t>Selenocysteine</t>
  </si>
  <si>
    <t>C05688</t>
  </si>
  <si>
    <t>HMDB0003288</t>
  </si>
  <si>
    <t>C3H7NO2Se</t>
  </si>
  <si>
    <t>C12H9F14NO4Se</t>
  </si>
  <si>
    <t>1-Methylhistidine</t>
  </si>
  <si>
    <t>C01152</t>
  </si>
  <si>
    <t>HMDB0000001</t>
  </si>
  <si>
    <t>C7H11N3O2</t>
  </si>
  <si>
    <t>C16H13F14N3O4</t>
  </si>
  <si>
    <t>Methylhistidine</t>
  </si>
  <si>
    <t>HMDB0000479</t>
  </si>
  <si>
    <t>Thiourocanic acid</t>
  </si>
  <si>
    <t>C05571</t>
  </si>
  <si>
    <t>C6H6N2O2S1</t>
  </si>
  <si>
    <t>C15H8F14N2O4S</t>
  </si>
  <si>
    <t>1,2,3-Trihydroxybenzene</t>
  </si>
  <si>
    <t>HMDB0013674</t>
  </si>
  <si>
    <t>C6H6O3</t>
  </si>
  <si>
    <t>C16H8F14O7</t>
  </si>
  <si>
    <t>Prolylglycine</t>
  </si>
  <si>
    <t>HMDB0011178</t>
  </si>
  <si>
    <t>C7H12N2O3</t>
  </si>
  <si>
    <t>C16H14F14N2O5</t>
  </si>
  <si>
    <t>Glycylproline</t>
  </si>
  <si>
    <t>HMDB0000721</t>
  </si>
  <si>
    <t>Undecanedioic acid</t>
  </si>
  <si>
    <t>HMDB0000888</t>
  </si>
  <si>
    <t>C11H20O4</t>
  </si>
  <si>
    <t>C19H22F14O4</t>
  </si>
  <si>
    <t>N2-Acetylornithine</t>
  </si>
  <si>
    <t>C00437</t>
  </si>
  <si>
    <t>HMDB0003357</t>
  </si>
  <si>
    <t>C7H14N2O3</t>
  </si>
  <si>
    <t>C16H16F14N2O5</t>
  </si>
  <si>
    <t>Ne,Ne dimethyllysine</t>
  </si>
  <si>
    <t>HMDB0013287</t>
  </si>
  <si>
    <t>C8H18N2O2</t>
  </si>
  <si>
    <t>C17H20F14N2O4</t>
  </si>
  <si>
    <t>N6,N6,N6-Trimethyl-L-lysine</t>
  </si>
  <si>
    <t>55528-53-5</t>
  </si>
  <si>
    <t>C03793</t>
  </si>
  <si>
    <t>HMDB0001325</t>
  </si>
  <si>
    <t>C9H20N2O2</t>
  </si>
  <si>
    <t>C18H12F14N2O4</t>
  </si>
  <si>
    <t>N-methylphenylalanine</t>
  </si>
  <si>
    <t>HMDB0029224</t>
  </si>
  <si>
    <t>C10H13NO2</t>
  </si>
  <si>
    <t>C19H15F14NO4</t>
  </si>
  <si>
    <t>Homophenylalanine</t>
  </si>
  <si>
    <t>4-Hydroxyphenylpyruvic acid</t>
  </si>
  <si>
    <t>C01179</t>
  </si>
  <si>
    <t>HMDB0000707</t>
  </si>
  <si>
    <t>C9H8O4</t>
  </si>
  <si>
    <t>C18H10F14O6</t>
  </si>
  <si>
    <t>Vanillylmandelic acid</t>
  </si>
  <si>
    <t>C05584</t>
  </si>
  <si>
    <t>HMDB0000291</t>
  </si>
  <si>
    <t>C18H11F14O6</t>
  </si>
  <si>
    <t>2-Hydroxyphenethylamine</t>
  </si>
  <si>
    <t>HMDB0001065</t>
  </si>
  <si>
    <t>C8H11NO</t>
  </si>
  <si>
    <t>C18H13F14NO5</t>
  </si>
  <si>
    <t>m-Tyramine</t>
  </si>
  <si>
    <t>HMDB0004989</t>
  </si>
  <si>
    <t>Tyramine</t>
  </si>
  <si>
    <t>C00483</t>
  </si>
  <si>
    <t>HMDB0000306</t>
  </si>
  <si>
    <t>Benzenepropanoic acid</t>
  </si>
  <si>
    <t>HMDB0259585</t>
  </si>
  <si>
    <t>C9H10O4</t>
  </si>
  <si>
    <t>C18H12F14O6</t>
  </si>
  <si>
    <t>Tyrosol</t>
  </si>
  <si>
    <t>HMDB0004284</t>
  </si>
  <si>
    <t>C8H10O2</t>
  </si>
  <si>
    <t>Homovanillic acid</t>
  </si>
  <si>
    <t>C05582</t>
  </si>
  <si>
    <t>HMDB0000118</t>
  </si>
  <si>
    <t>Hydroxyphenyllactic acid</t>
  </si>
  <si>
    <t>C03672</t>
  </si>
  <si>
    <t>HMDB0000755</t>
  </si>
  <si>
    <t>Traumatic acid</t>
  </si>
  <si>
    <t>Dodecenedioic acid</t>
  </si>
  <si>
    <t>6402-36-4</t>
  </si>
  <si>
    <t>C16308</t>
  </si>
  <si>
    <t>HMDB0000933</t>
  </si>
  <si>
    <t>C12H20O4</t>
  </si>
  <si>
    <t>C20H22F14O4</t>
  </si>
  <si>
    <t>Histidinol</t>
  </si>
  <si>
    <t>4836-52-6</t>
  </si>
  <si>
    <t>C00860</t>
  </si>
  <si>
    <t>HMDB0003431</t>
  </si>
  <si>
    <t>C6H11N3O</t>
  </si>
  <si>
    <t>C16H13F14N3O5</t>
  </si>
  <si>
    <t>Dodecanedioic acid</t>
  </si>
  <si>
    <t>HMDB0000623</t>
  </si>
  <si>
    <t>C12H22O4</t>
  </si>
  <si>
    <t>C20H24F14O4</t>
  </si>
  <si>
    <t>Suberylglycine</t>
  </si>
  <si>
    <t>HMDB0000953</t>
  </si>
  <si>
    <t>C10H17NO5</t>
  </si>
  <si>
    <t>C18H19F14NO5</t>
  </si>
  <si>
    <t>5-Hydroxylysine</t>
  </si>
  <si>
    <t>C16741</t>
  </si>
  <si>
    <t>HMDB0000450</t>
  </si>
  <si>
    <t>C16H14F14N2O6</t>
  </si>
  <si>
    <t>N-alpha-Acetyl-L-lysine</t>
  </si>
  <si>
    <t>C12989</t>
  </si>
  <si>
    <t>HMDB0000446</t>
  </si>
  <si>
    <t>C8H16N2O3</t>
  </si>
  <si>
    <t>C17H18F14N2O5</t>
  </si>
  <si>
    <t>N6-Acetyl-L-lysine</t>
  </si>
  <si>
    <t>C02727</t>
  </si>
  <si>
    <t>HMDB0000206</t>
  </si>
  <si>
    <t>Glycylleucine</t>
  </si>
  <si>
    <t>HMDB0000759</t>
  </si>
  <si>
    <t>3-Hydroxycapric acid</t>
  </si>
  <si>
    <t>HMDB0002203</t>
  </si>
  <si>
    <t>C10H20O3</t>
  </si>
  <si>
    <t>C19H22F14O5</t>
  </si>
  <si>
    <t>C19H9F14NO5</t>
  </si>
  <si>
    <t>5-Hydroxyindolepyruvate</t>
  </si>
  <si>
    <t>C05646</t>
  </si>
  <si>
    <t>C11H9NO4</t>
  </si>
  <si>
    <t>C19H11F14NO5</t>
  </si>
  <si>
    <t>5-Hydroxyindoleacetic acid</t>
  </si>
  <si>
    <t>C05635</t>
  </si>
  <si>
    <t>HMDB0000763</t>
  </si>
  <si>
    <t>C10H9NO3</t>
  </si>
  <si>
    <t>5,6-Dihydroxyindole</t>
  </si>
  <si>
    <t>DHI</t>
  </si>
  <si>
    <t>3131-52-0</t>
  </si>
  <si>
    <t>C05578</t>
  </si>
  <si>
    <t>HMDB0004058</t>
  </si>
  <si>
    <t>C8H7NO2</t>
  </si>
  <si>
    <t>C18H9F14NO6</t>
  </si>
  <si>
    <t>Ferulic acid</t>
  </si>
  <si>
    <t xml:space="preserve">4-OH-3-Methoxycinnamic acid </t>
  </si>
  <si>
    <t>C01494</t>
  </si>
  <si>
    <t>HMDB0000954</t>
  </si>
  <si>
    <t>C10H10O4</t>
  </si>
  <si>
    <t>C19H12F14O6</t>
  </si>
  <si>
    <t>4-Aminohippuric acid</t>
  </si>
  <si>
    <t>61-78-9</t>
  </si>
  <si>
    <t>HMDB0001867</t>
  </si>
  <si>
    <t>C9H10N2O3</t>
  </si>
  <si>
    <t>C18H12F14N2O5</t>
  </si>
  <si>
    <t>p-Hydroxyhippuric acid</t>
  </si>
  <si>
    <t>HMDB0013678</t>
  </si>
  <si>
    <t>C9H9NO4</t>
  </si>
  <si>
    <t>C18H11F14NO6</t>
  </si>
  <si>
    <t>Salicyluric acid</t>
  </si>
  <si>
    <t>2-hydroxyHippuric acid</t>
  </si>
  <si>
    <t>C07588</t>
  </si>
  <si>
    <t>HMDB0000840</t>
  </si>
  <si>
    <t>3-Hydroxyhippuric acid</t>
  </si>
  <si>
    <t>HMDB0006116</t>
  </si>
  <si>
    <t>Phenylpropanolamine</t>
  </si>
  <si>
    <t>HMDB0001942</t>
  </si>
  <si>
    <t>C19H15F14NO5</t>
  </si>
  <si>
    <t>O-Methyltyrosine</t>
  </si>
  <si>
    <t>C10H13NO3</t>
  </si>
  <si>
    <t>Cystamine</t>
  </si>
  <si>
    <t>decarboxycystine</t>
  </si>
  <si>
    <t>HMDB0250701</t>
  </si>
  <si>
    <t>C4H12N2S2</t>
  </si>
  <si>
    <t>C14H14F14N2O4S2</t>
  </si>
  <si>
    <t>Selenomethionine</t>
  </si>
  <si>
    <t>C05335</t>
  </si>
  <si>
    <t>HMDB0003966</t>
  </si>
  <si>
    <t>C5H11NO2Se</t>
  </si>
  <si>
    <t>C14H13F14NO4Se</t>
  </si>
  <si>
    <t>Dopamine</t>
  </si>
  <si>
    <t>C03758</t>
  </si>
  <si>
    <t>HMDB0000073</t>
  </si>
  <si>
    <t>C8H11NO2</t>
  </si>
  <si>
    <t>C18H13F14NO6</t>
  </si>
  <si>
    <t>p-Octopamine</t>
  </si>
  <si>
    <t>C04227</t>
  </si>
  <si>
    <t>HMDB0004825</t>
  </si>
  <si>
    <t>Vanillylamine</t>
  </si>
  <si>
    <t>1196-92-5</t>
  </si>
  <si>
    <t>C16666</t>
  </si>
  <si>
    <t>HMDB0012309</t>
  </si>
  <si>
    <t>N-Acetylhistidine</t>
  </si>
  <si>
    <t>HMDB0032055</t>
  </si>
  <si>
    <t>C8H11N3O3</t>
  </si>
  <si>
    <t>C17H13F14N3O5</t>
  </si>
  <si>
    <t>Syringic acid</t>
  </si>
  <si>
    <t>C10833</t>
  </si>
  <si>
    <t>HMDB0002085</t>
  </si>
  <si>
    <t>C9H10O5</t>
  </si>
  <si>
    <t>C18H12F14O7</t>
  </si>
  <si>
    <t>Alanylasparagine</t>
  </si>
  <si>
    <t>Ala-Asn</t>
  </si>
  <si>
    <t>HMDB0028682</t>
  </si>
  <si>
    <t>C7H13N3O4</t>
  </si>
  <si>
    <t>C16H15F14N3O6</t>
  </si>
  <si>
    <t>Tryptophan</t>
  </si>
  <si>
    <t>C00078</t>
  </si>
  <si>
    <t>HMDB0000929, HMDB0030396</t>
  </si>
  <si>
    <t>C11H12N2O2</t>
  </si>
  <si>
    <t>C20H14F14N2O4</t>
  </si>
  <si>
    <t>Indolelactic acid</t>
  </si>
  <si>
    <t>2-Amino-3-oxo-hexanedioic acid</t>
  </si>
  <si>
    <t>1821-52-9</t>
  </si>
  <si>
    <t>C02043</t>
  </si>
  <si>
    <t>HMDB0000671</t>
  </si>
  <si>
    <t>C11H11NO3</t>
  </si>
  <si>
    <t>C20H13F14NO5</t>
  </si>
  <si>
    <t>Hydroxyphenylacetylglycine</t>
  </si>
  <si>
    <t>C05596</t>
  </si>
  <si>
    <t>HMDB0000735</t>
  </si>
  <si>
    <t>C10H11NO4</t>
  </si>
  <si>
    <t>C19H13F14NO6</t>
  </si>
  <si>
    <t>4-Methoxytyramine</t>
  </si>
  <si>
    <t>HMDB0012162</t>
  </si>
  <si>
    <t>C19H15F14NO6</t>
  </si>
  <si>
    <t>Vanillactic acid</t>
  </si>
  <si>
    <t>HMDB0000913</t>
  </si>
  <si>
    <t>C10H12O5</t>
  </si>
  <si>
    <t>C19H14F14O7</t>
  </si>
  <si>
    <t>Prolylproline</t>
  </si>
  <si>
    <t>HMDB0011180</t>
  </si>
  <si>
    <t>C10H16N2O3</t>
  </si>
  <si>
    <t>C19H18F14N2O5</t>
  </si>
  <si>
    <t>Tetradecanedioic acid</t>
  </si>
  <si>
    <t>HMDB0000872</t>
  </si>
  <si>
    <t>C14H26O4</t>
  </si>
  <si>
    <t>C22H128F14O4</t>
  </si>
  <si>
    <t>3-Hydroxydodecanoic acid</t>
  </si>
  <si>
    <t>HMDB0000387</t>
  </si>
  <si>
    <t>C12H24O3</t>
  </si>
  <si>
    <t>C21H26F14O5</t>
  </si>
  <si>
    <t>Glutaminylalanine</t>
  </si>
  <si>
    <t xml:space="preserve">Gln-Ala, </t>
  </si>
  <si>
    <t>16874-70-7</t>
  </si>
  <si>
    <t>HMDB0028790</t>
  </si>
  <si>
    <t>C8H15N3O4</t>
  </si>
  <si>
    <t>C17H17F14N3O6</t>
  </si>
  <si>
    <t>Alanylglutamine</t>
  </si>
  <si>
    <t>Ala-Gln</t>
  </si>
  <si>
    <t>HMDB0028685</t>
  </si>
  <si>
    <t>Serotonin</t>
  </si>
  <si>
    <t>C00780</t>
  </si>
  <si>
    <t>HMDB0000259</t>
  </si>
  <si>
    <t>C11H12N2O3</t>
  </si>
  <si>
    <t>C20H15F14N2O5</t>
  </si>
  <si>
    <t>Alanylmethionine</t>
  </si>
  <si>
    <t>Ala-Met</t>
  </si>
  <si>
    <t>HMDB0028693</t>
  </si>
  <si>
    <t>C17H18F14N2O5S</t>
  </si>
  <si>
    <t>N-Acetyl-L-tyrosine</t>
  </si>
  <si>
    <t>C01657</t>
  </si>
  <si>
    <t>HMDB0000866</t>
  </si>
  <si>
    <t>C11H13NO4</t>
  </si>
  <si>
    <t>C20H15F14NO6</t>
  </si>
  <si>
    <t>Tyrosinamide</t>
  </si>
  <si>
    <t>HMDB0013319</t>
  </si>
  <si>
    <t>C9H12N2O2</t>
  </si>
  <si>
    <t>C19H14F14N2O6</t>
  </si>
  <si>
    <t>Epinephrine</t>
  </si>
  <si>
    <t>C00788</t>
  </si>
  <si>
    <t>HMDB0000068</t>
  </si>
  <si>
    <t>C9H13NO3</t>
  </si>
  <si>
    <t>C19H15F14NO7</t>
  </si>
  <si>
    <t>Prolyl-leucine</t>
  </si>
  <si>
    <t>HMDB0253028</t>
  </si>
  <si>
    <t>C11H20N2O3</t>
  </si>
  <si>
    <t>C20H22F14N2O5</t>
  </si>
  <si>
    <t>Leucylproline</t>
  </si>
  <si>
    <t>HMDB0011175</t>
  </si>
  <si>
    <t>Acetylspermidine</t>
  </si>
  <si>
    <t>HMDB0002189</t>
  </si>
  <si>
    <t>C9H21N3O</t>
  </si>
  <si>
    <t>C19H23F14N3O5</t>
  </si>
  <si>
    <t>Alanylphenylalanine</t>
  </si>
  <si>
    <t>Ala-Phe</t>
  </si>
  <si>
    <t>HMDB0028694</t>
  </si>
  <si>
    <t>C12H16N2O3</t>
  </si>
  <si>
    <t>C21H18F14N2O5</t>
  </si>
  <si>
    <t>Anserine</t>
  </si>
  <si>
    <t>C01262</t>
  </si>
  <si>
    <t>HMDB0000194</t>
  </si>
  <si>
    <t>C10H16N4O3</t>
  </si>
  <si>
    <t>C19H18F14N4O5</t>
  </si>
  <si>
    <t>Metanephrine</t>
  </si>
  <si>
    <t>C05588</t>
  </si>
  <si>
    <t>HMDB0004063</t>
  </si>
  <si>
    <t>C10H15NO3</t>
  </si>
  <si>
    <t>C15H16F7NO5</t>
  </si>
  <si>
    <t>C20H17F14NO7</t>
  </si>
  <si>
    <t>Hexadecanedioic acid</t>
  </si>
  <si>
    <t>505-54-4</t>
  </si>
  <si>
    <t>C19615</t>
  </si>
  <si>
    <t>HMDB0000672</t>
  </si>
  <si>
    <t>C16H30O4</t>
  </si>
  <si>
    <t>C24H32F14O4</t>
  </si>
  <si>
    <t>Leucylleucine</t>
  </si>
  <si>
    <t>HMDB0028933</t>
  </si>
  <si>
    <t>C12H24N2O3</t>
  </si>
  <si>
    <t>C21H26F14N2O5</t>
  </si>
  <si>
    <t>Tryptophanamide</t>
  </si>
  <si>
    <t>HMDB0013318</t>
  </si>
  <si>
    <t>C11H13N3O</t>
  </si>
  <si>
    <t>C21H15F14N3O5</t>
  </si>
  <si>
    <t>N-Acetylvanilalanine</t>
  </si>
  <si>
    <t>HMDB0011716</t>
  </si>
  <si>
    <t>C12H15NO5</t>
  </si>
  <si>
    <t>C21H17F14NO7</t>
  </si>
  <si>
    <t>Pyrrolysine</t>
  </si>
  <si>
    <t>448235-52-7</t>
  </si>
  <si>
    <t>C16138</t>
  </si>
  <si>
    <t>C12H21N3O3</t>
  </si>
  <si>
    <t>C21H23F14N3O5</t>
  </si>
  <si>
    <t>Phenylacetylglutamine</t>
  </si>
  <si>
    <t>28047-15-6</t>
  </si>
  <si>
    <t>C04148</t>
  </si>
  <si>
    <t>HMDB0006344</t>
  </si>
  <si>
    <t>C13H16N2O4</t>
  </si>
  <si>
    <t>C22H18F14N2O6</t>
  </si>
  <si>
    <t>Octadecanedioic acid</t>
  </si>
  <si>
    <t>871-70-5</t>
  </si>
  <si>
    <t>HMDB0000782</t>
  </si>
  <si>
    <t>C18H34O4</t>
  </si>
  <si>
    <t>C26H36F14O4</t>
  </si>
  <si>
    <t>Alanyltryptophan</t>
  </si>
  <si>
    <t>HMDB0013209</t>
  </si>
  <si>
    <t>C14H17N3O3</t>
  </si>
  <si>
    <t>C23H19F14N3O5</t>
  </si>
  <si>
    <t>Leucylphenylalanine</t>
  </si>
  <si>
    <t>HMDB0013243</t>
  </si>
  <si>
    <t>C15H22N2O3</t>
  </si>
  <si>
    <t>C24H24F14N2O5</t>
  </si>
  <si>
    <t>N1-Acetylspermine</t>
  </si>
  <si>
    <t>HMDB0001186</t>
  </si>
  <si>
    <t>C12H28N4O</t>
  </si>
  <si>
    <t>C22H30F14N4O5</t>
  </si>
  <si>
    <t>Phenylalanylphenylalanine</t>
  </si>
  <si>
    <t>HMDB0013302</t>
  </si>
  <si>
    <t>C18H20N2O3</t>
  </si>
  <si>
    <t>C27H22F14N2O5</t>
  </si>
  <si>
    <t>Aminomalonic acid</t>
  </si>
  <si>
    <t>C00872</t>
  </si>
  <si>
    <t>HMDB0001147</t>
  </si>
  <si>
    <t>C3H5NO4</t>
  </si>
  <si>
    <t>C16H8F21NO6</t>
  </si>
  <si>
    <t>Hydroxypropanedioic acid</t>
  </si>
  <si>
    <t>C02287</t>
  </si>
  <si>
    <t>HMDB0035227</t>
  </si>
  <si>
    <t>C3H4O5</t>
  </si>
  <si>
    <t>C16H7F21O7</t>
  </si>
  <si>
    <t>cis-Aconitic acid</t>
  </si>
  <si>
    <t>C00417</t>
  </si>
  <si>
    <t>HMDB0000072</t>
  </si>
  <si>
    <t>C6H6O6</t>
  </si>
  <si>
    <t>C18H9F21O6</t>
  </si>
  <si>
    <t>1,2,3-Propanetricarboxylic acid</t>
  </si>
  <si>
    <t>C19806</t>
  </si>
  <si>
    <t>HMDB0031193</t>
  </si>
  <si>
    <t>C6H8O6</t>
  </si>
  <si>
    <t>C18H11F21O6</t>
  </si>
  <si>
    <t>L-Aspartic acid</t>
  </si>
  <si>
    <t>C00049</t>
  </si>
  <si>
    <t>HMDB0000191</t>
  </si>
  <si>
    <t>C4H7NO4</t>
  </si>
  <si>
    <t>C17H10F21NO6</t>
  </si>
  <si>
    <t>Malic acid</t>
  </si>
  <si>
    <t>C03668</t>
  </si>
  <si>
    <t>HMDB0000156</t>
  </si>
  <si>
    <t>C4H6O5</t>
  </si>
  <si>
    <t>C17H9F21O7</t>
  </si>
  <si>
    <t>Glutamic acid</t>
  </si>
  <si>
    <t>C00025</t>
  </si>
  <si>
    <t>HMDB0000148</t>
  </si>
  <si>
    <t>C18H12F21NO6</t>
  </si>
  <si>
    <t>N-Methyl-DL-aspartic acid</t>
  </si>
  <si>
    <t>C12269</t>
  </si>
  <si>
    <t>HMDB0255174</t>
  </si>
  <si>
    <t>3-Hydroxyglutaric acid</t>
  </si>
  <si>
    <t>HMDB0000428</t>
  </si>
  <si>
    <t>C18H11F21O7</t>
  </si>
  <si>
    <t>2-Hydroxyglutarate</t>
  </si>
  <si>
    <t>C01087</t>
  </si>
  <si>
    <t>HMDB0000606, HMDB0000694, HMDB0059655</t>
  </si>
  <si>
    <t>2,3-Diaminopropionic acid</t>
  </si>
  <si>
    <t>C03401</t>
  </si>
  <si>
    <t>HMDB0002006</t>
  </si>
  <si>
    <t>C3H8N2O2</t>
  </si>
  <si>
    <t>C17H11F21N2O6</t>
  </si>
  <si>
    <t>Serine</t>
  </si>
  <si>
    <t>C00065</t>
  </si>
  <si>
    <t>HMDB0000187</t>
  </si>
  <si>
    <t>C3H7NO3</t>
  </si>
  <si>
    <t>C17H10F21NO7</t>
  </si>
  <si>
    <t>C17H9F21O8</t>
  </si>
  <si>
    <t>Tartaric acid</t>
  </si>
  <si>
    <t>C00898</t>
  </si>
  <si>
    <t>HMDB0000956</t>
  </si>
  <si>
    <t>C4H6O6</t>
  </si>
  <si>
    <t>2-Aminomuconic acid</t>
  </si>
  <si>
    <t>4548-99-6</t>
  </si>
  <si>
    <t>C02220</t>
  </si>
  <si>
    <t>HMDB0001241</t>
  </si>
  <si>
    <t>C6H7NO4</t>
  </si>
  <si>
    <t>C19H10F21NO6</t>
  </si>
  <si>
    <t>Isopropylmaleic acid</t>
  </si>
  <si>
    <t>44976-69-4</t>
  </si>
  <si>
    <t>C02631</t>
  </si>
  <si>
    <t>HMDB0012241</t>
  </si>
  <si>
    <t>C20H13F21O6</t>
  </si>
  <si>
    <t>N-methyl-L-glutamic Acid</t>
  </si>
  <si>
    <t>C01046</t>
  </si>
  <si>
    <t>HMDB0062660</t>
  </si>
  <si>
    <t>C19H14F21NO6</t>
  </si>
  <si>
    <t>Aminoadipic acid</t>
  </si>
  <si>
    <t>C00956</t>
  </si>
  <si>
    <t>HMDB0000510</t>
  </si>
  <si>
    <t>4-Hydroxy-2-oxoglutaric acid</t>
  </si>
  <si>
    <t>1187-99-1</t>
  </si>
  <si>
    <t>C01127</t>
  </si>
  <si>
    <t>HMDB0002070</t>
  </si>
  <si>
    <t>C5H6O6</t>
  </si>
  <si>
    <t>C18H9F21O8</t>
  </si>
  <si>
    <t>2-Hydroxyadipic acid</t>
  </si>
  <si>
    <t>HMDB0000321</t>
  </si>
  <si>
    <t>C19H13F21O7</t>
  </si>
  <si>
    <t>2-Methylcitric acid</t>
  </si>
  <si>
    <t>C02225</t>
  </si>
  <si>
    <t>HMDB0000379</t>
  </si>
  <si>
    <t>C7H10O7</t>
  </si>
  <si>
    <t>3-Hydroxymethylglutaric acid</t>
  </si>
  <si>
    <t>C03761</t>
  </si>
  <si>
    <t>HMDB0000355</t>
  </si>
  <si>
    <t>L-2,4-diaminobutyric acid</t>
  </si>
  <si>
    <t>HMDB0006284</t>
  </si>
  <si>
    <t>C4H10N2O2</t>
  </si>
  <si>
    <t>C18H13F21N2O6</t>
  </si>
  <si>
    <t>2,4-Diaminobutyric acid</t>
  </si>
  <si>
    <t>HMDB0002362</t>
  </si>
  <si>
    <t>L-Threonine</t>
  </si>
  <si>
    <t>C00188</t>
  </si>
  <si>
    <t>HMDB0000167</t>
  </si>
  <si>
    <t>C4H9NO3</t>
  </si>
  <si>
    <t>C18H12F21NO7</t>
  </si>
  <si>
    <t>L-Homoserine</t>
  </si>
  <si>
    <t>C00263</t>
  </si>
  <si>
    <t>HMDB0000719</t>
  </si>
  <si>
    <t>L-Allothreonine</t>
  </si>
  <si>
    <t>C05519</t>
  </si>
  <si>
    <t>HMDB0004041</t>
  </si>
  <si>
    <t>C18H11F21O8</t>
  </si>
  <si>
    <t>Garcinia acid</t>
  </si>
  <si>
    <t>2-hydroxycitric a.</t>
  </si>
  <si>
    <t>C22932</t>
  </si>
  <si>
    <t>HMDB0031159</t>
  </si>
  <si>
    <t>C6H8O8</t>
  </si>
  <si>
    <t>L-Cysteine</t>
  </si>
  <si>
    <t>C00097</t>
  </si>
  <si>
    <t>HMDB0000574</t>
  </si>
  <si>
    <t>C3H7NO2S</t>
  </si>
  <si>
    <t>C17H10F21NO6S</t>
  </si>
  <si>
    <t>3-Mercaptolactic acid</t>
  </si>
  <si>
    <t>2614-83-7</t>
  </si>
  <si>
    <t>C05823</t>
  </si>
  <si>
    <t>HMDB0002127</t>
  </si>
  <si>
    <t>C3H6O3S</t>
  </si>
  <si>
    <t>C17H9F21O6S</t>
  </si>
  <si>
    <t>C05147</t>
  </si>
  <si>
    <t>C19H12F21NO7</t>
  </si>
  <si>
    <t>8.89, 9.30</t>
  </si>
  <si>
    <t>2-Amino-3-oxoadipate</t>
  </si>
  <si>
    <t>C05520</t>
  </si>
  <si>
    <t>HMDB0060273</t>
  </si>
  <si>
    <t>2-Aminoheptanedioic acid</t>
  </si>
  <si>
    <t>2-Aminopimelate</t>
  </si>
  <si>
    <t>HMDB0034252</t>
  </si>
  <si>
    <t>C7H13NO4</t>
  </si>
  <si>
    <t>C20H16F21NO6</t>
  </si>
  <si>
    <t>2-Isopropylmalic acid</t>
  </si>
  <si>
    <t>C02504</t>
  </si>
  <si>
    <t>HMDB0000402</t>
  </si>
  <si>
    <t>C7H12O5</t>
  </si>
  <si>
    <t>C20H15F21O7</t>
  </si>
  <si>
    <t>Ornithine</t>
  </si>
  <si>
    <t>C00077</t>
  </si>
  <si>
    <t>HMDB0000214</t>
  </si>
  <si>
    <t>C5H12N2O2</t>
  </si>
  <si>
    <t>C19H15F21N2O6</t>
  </si>
  <si>
    <t>2,3-Dihydroxy-isovalerate</t>
  </si>
  <si>
    <t>C04272</t>
  </si>
  <si>
    <t>HMDB0012141</t>
  </si>
  <si>
    <t>C5H10O4</t>
  </si>
  <si>
    <t>C19H13F21O8</t>
  </si>
  <si>
    <t>Homocysteine</t>
  </si>
  <si>
    <t>C00155</t>
  </si>
  <si>
    <t>HMDB0000742</t>
  </si>
  <si>
    <t>C18H12F21NO6S</t>
  </si>
  <si>
    <t>Threonic acid</t>
  </si>
  <si>
    <t>HMDB0000943</t>
  </si>
  <si>
    <t>C4H8O5</t>
  </si>
  <si>
    <t>C18H11F21O9</t>
  </si>
  <si>
    <t>2-amino-6-oxopimelic acid</t>
  </si>
  <si>
    <t>75650-93-0</t>
  </si>
  <si>
    <t>C03871</t>
  </si>
  <si>
    <t>C20H14F21NO7</t>
  </si>
  <si>
    <t>3-Hydroxysuberic acid</t>
  </si>
  <si>
    <t>HMDB0000325</t>
  </si>
  <si>
    <t>C8H14O5</t>
  </si>
  <si>
    <t>C21H17F21O7</t>
  </si>
  <si>
    <t>Lysine</t>
  </si>
  <si>
    <t>C00047</t>
  </si>
  <si>
    <t>HMDB0000182</t>
  </si>
  <si>
    <t>C6H14N2O2</t>
  </si>
  <si>
    <t>C20H17F21N2O6</t>
  </si>
  <si>
    <t>Dihydroxy-3-methylvalerate</t>
  </si>
  <si>
    <t>562-43-6</t>
  </si>
  <si>
    <t>C06007</t>
  </si>
  <si>
    <t>HMDB0012140</t>
  </si>
  <si>
    <t>C6H12O4</t>
  </si>
  <si>
    <t>C20H15F21O8</t>
  </si>
  <si>
    <t>Mevalonic acid</t>
  </si>
  <si>
    <t>150-97-0</t>
  </si>
  <si>
    <t>C00418</t>
  </si>
  <si>
    <t>HMDB0000227</t>
  </si>
  <si>
    <t>3-Hydroxyanthranilic acid</t>
  </si>
  <si>
    <t>C00632</t>
  </si>
  <si>
    <t>HMDB0001476</t>
  </si>
  <si>
    <t>C7H7NO3</t>
  </si>
  <si>
    <t>C21H10F21NO7</t>
  </si>
  <si>
    <t>Dihydroxybenzoic acid</t>
  </si>
  <si>
    <t>HMDB0013676</t>
  </si>
  <si>
    <t>C21H9F21O8</t>
  </si>
  <si>
    <t>2-Pyrocatechuic acid</t>
  </si>
  <si>
    <t>2,3-Dihydroxybenzoic acid</t>
  </si>
  <si>
    <t>303-38-8</t>
  </si>
  <si>
    <t>C00196</t>
  </si>
  <si>
    <t>HMDB0000397</t>
  </si>
  <si>
    <t>Histidine</t>
  </si>
  <si>
    <t>C00135</t>
  </si>
  <si>
    <t>HMDB0000177</t>
  </si>
  <si>
    <t>C6H9N3O2</t>
  </si>
  <si>
    <t>C20H12F21N3O6</t>
  </si>
  <si>
    <t>N(6)-Methyllysine</t>
  </si>
  <si>
    <t>C02728</t>
  </si>
  <si>
    <t>HMDB0002038</t>
  </si>
  <si>
    <t>C7H16N2O2</t>
  </si>
  <si>
    <t>C21H19F21N2O6</t>
  </si>
  <si>
    <t>4-Hydroxyphenylglycine</t>
  </si>
  <si>
    <t>HMDB0244973</t>
  </si>
  <si>
    <t>C8H9NO3</t>
  </si>
  <si>
    <t>C22H12F21NO7</t>
  </si>
  <si>
    <t>p-Hydroxymandelic acid</t>
  </si>
  <si>
    <t>C11527</t>
  </si>
  <si>
    <t>HMDB0000822</t>
  </si>
  <si>
    <t>C22H11F21O8</t>
  </si>
  <si>
    <t>3,4-Dihydroxybenzeneacetic acid</t>
  </si>
  <si>
    <t>102-32-9</t>
  </si>
  <si>
    <t>C01161</t>
  </si>
  <si>
    <t>HMDB0001336</t>
  </si>
  <si>
    <t>Guaiacol</t>
  </si>
  <si>
    <t>460 </t>
  </si>
  <si>
    <t>C15572 </t>
  </si>
  <si>
    <t>HMDB0001398</t>
  </si>
  <si>
    <t>3-Hydroxymandelic acid</t>
  </si>
  <si>
    <t>HMDB0000750</t>
  </si>
  <si>
    <t>C21H14F21N3O6</t>
  </si>
  <si>
    <t>gamma-Glutamylalanine</t>
  </si>
  <si>
    <t>5875-41-2</t>
  </si>
  <si>
    <t>HMDB006248</t>
  </si>
  <si>
    <t>C8H14N2O5</t>
  </si>
  <si>
    <t>C21H17F21N2O7</t>
  </si>
  <si>
    <t>Alanylglutamic acid</t>
  </si>
  <si>
    <t>Ala-Glu</t>
  </si>
  <si>
    <t>C20958</t>
  </si>
  <si>
    <t>HMDB0028686</t>
  </si>
  <si>
    <t>2-Hydroxydecanedioic acid</t>
  </si>
  <si>
    <t>2-hydroxysebacic acid</t>
  </si>
  <si>
    <t>HMDB0000424</t>
  </si>
  <si>
    <t>C10H18O5</t>
  </si>
  <si>
    <t>C23H21F21O7</t>
  </si>
  <si>
    <t>3-Hydroxysebacic acid</t>
  </si>
  <si>
    <t>HMDB0000350</t>
  </si>
  <si>
    <t>Lysopine</t>
  </si>
  <si>
    <t>34522-31-1</t>
  </si>
  <si>
    <t>C04020</t>
  </si>
  <si>
    <t>HMDB0033675</t>
  </si>
  <si>
    <t>C9H18N2O4</t>
  </si>
  <si>
    <t>C22H21F21N2O6</t>
  </si>
  <si>
    <t>Cysteinylglycine</t>
  </si>
  <si>
    <t>C01419</t>
  </si>
  <si>
    <t>HMDB0000078</t>
  </si>
  <si>
    <t>C5H10N2O3S</t>
  </si>
  <si>
    <t>C19H13F21N2O7S</t>
  </si>
  <si>
    <t>Caffeic acid</t>
  </si>
  <si>
    <t>C01481</t>
  </si>
  <si>
    <t>HMDB0001964</t>
  </si>
  <si>
    <t>C23H11F21O8</t>
  </si>
  <si>
    <t>3,5-Dihydroxycinnamic acid</t>
  </si>
  <si>
    <t>38481-04-8</t>
  </si>
  <si>
    <t>C12623</t>
  </si>
  <si>
    <t>HMDB0032131</t>
  </si>
  <si>
    <t>501-16-6</t>
  </si>
  <si>
    <t>C01197</t>
  </si>
  <si>
    <t>L-Tyrosine</t>
  </si>
  <si>
    <t>C00082</t>
  </si>
  <si>
    <t>HMDB0000158</t>
  </si>
  <si>
    <t>C9H11NO3</t>
  </si>
  <si>
    <t>C23H14F21NO7</t>
  </si>
  <si>
    <t>C23H13F21O8</t>
  </si>
  <si>
    <t>3,4-Dihydroxyhydrocinnamic acid</t>
  </si>
  <si>
    <t>Dihydrocaffeic acid</t>
  </si>
  <si>
    <t>1078-61-1</t>
  </si>
  <si>
    <t>C10447</t>
  </si>
  <si>
    <t>HMDB0000423</t>
  </si>
  <si>
    <t>HPHPA</t>
  </si>
  <si>
    <t>3-(3-hydroxyphenyl)-3-hydroxypropanoic acid</t>
  </si>
  <si>
    <t>HMDB0002643</t>
  </si>
  <si>
    <t>Porphobilinogen</t>
  </si>
  <si>
    <t>PBG</t>
  </si>
  <si>
    <t>487-90-1</t>
  </si>
  <si>
    <t>C00852</t>
  </si>
  <si>
    <t>HMDB0000245</t>
  </si>
  <si>
    <t>C10H14N2O4</t>
  </si>
  <si>
    <t>C23H17F21N2O6</t>
  </si>
  <si>
    <t>4-Pyridoxic acid</t>
  </si>
  <si>
    <t>HMDB0000017</t>
  </si>
  <si>
    <t>C8H9NO4</t>
  </si>
  <si>
    <t>C22H12F21NO8</t>
  </si>
  <si>
    <t>4-O-Methylgallic acid</t>
  </si>
  <si>
    <t>HMDB0013198</t>
  </si>
  <si>
    <t>C8H8O5</t>
  </si>
  <si>
    <t>C22H11F21O9</t>
  </si>
  <si>
    <t>Succinyl-L-ornithine</t>
  </si>
  <si>
    <t>99590-80-4</t>
  </si>
  <si>
    <t>C03415</t>
  </si>
  <si>
    <t>HMDB0001199</t>
  </si>
  <si>
    <t>C9H16N2O5</t>
  </si>
  <si>
    <t>C22H19F21N2O7</t>
  </si>
  <si>
    <t>4-(Glutamylamino) butanoate</t>
  </si>
  <si>
    <t>5105-96-4</t>
  </si>
  <si>
    <t>C15767</t>
  </si>
  <si>
    <t>HMDB0012161</t>
  </si>
  <si>
    <t>Spermidine</t>
  </si>
  <si>
    <t>C00315</t>
  </si>
  <si>
    <t>HMDB0001257</t>
  </si>
  <si>
    <t>C7H19N3</t>
  </si>
  <si>
    <t>C22H22F21N3O6</t>
  </si>
  <si>
    <t>Triethanolamine</t>
  </si>
  <si>
    <t>102-71-6</t>
  </si>
  <si>
    <t>C06771</t>
  </si>
  <si>
    <t>HMDB0032568</t>
  </si>
  <si>
    <t>C6H15NO3 </t>
  </si>
  <si>
    <t>C21H18F21NO9</t>
  </si>
  <si>
    <t>3,4-dihydroxyphenylpyruvate</t>
  </si>
  <si>
    <t>DOPAC</t>
  </si>
  <si>
    <t>4228-66-4</t>
  </si>
  <si>
    <t>C04045</t>
  </si>
  <si>
    <t>HMDB0304103</t>
  </si>
  <si>
    <t>C9H8O5</t>
  </si>
  <si>
    <t>C23H11F21O9</t>
  </si>
  <si>
    <t>C23H14F21NO8</t>
  </si>
  <si>
    <t>C23H13F21O9</t>
  </si>
  <si>
    <t>3-(3,4-Dihydroxyphenyl)lactic acid</t>
  </si>
  <si>
    <t>C01207</t>
  </si>
  <si>
    <t>HMDB0003503</t>
  </si>
  <si>
    <t>3-Hydroxydodecanedioic acid</t>
  </si>
  <si>
    <t>HMDB0000413</t>
  </si>
  <si>
    <t>C12H22O5</t>
  </si>
  <si>
    <t>C25H15F21O7</t>
  </si>
  <si>
    <t>Glycyl-Lysine</t>
  </si>
  <si>
    <t>HMDB0028846</t>
  </si>
  <si>
    <t>C8H17N3O3</t>
  </si>
  <si>
    <t>C22H20F21N3O7</t>
  </si>
  <si>
    <t>Serylvaline</t>
  </si>
  <si>
    <t>HMDB0029052</t>
  </si>
  <si>
    <t>C8H16N2O4</t>
  </si>
  <si>
    <t>C22H19F21N2O8</t>
  </si>
  <si>
    <t>3-Hydroxy-trimethyl-L-lysine</t>
  </si>
  <si>
    <t>C01259</t>
  </si>
  <si>
    <t>HMDB0001422</t>
  </si>
  <si>
    <t>C9H20N2O3</t>
  </si>
  <si>
    <t>C23H23F21N2O7</t>
  </si>
  <si>
    <t>3-Methoxytyrosine</t>
  </si>
  <si>
    <t>HMDB0001434, HMDB0005881</t>
  </si>
  <si>
    <t>C22H17F21O6S2</t>
  </si>
  <si>
    <t>Kynurenine</t>
  </si>
  <si>
    <t>C00328</t>
  </si>
  <si>
    <t>HMDB0000684</t>
  </si>
  <si>
    <t>C10H12N2O3</t>
  </si>
  <si>
    <t>C24H15F21N2O7</t>
  </si>
  <si>
    <t>4-OH-3-Methoxyphenyllactic acid</t>
  </si>
  <si>
    <t>C24H15F21O9</t>
  </si>
  <si>
    <t>Pyridoxamine</t>
  </si>
  <si>
    <t>HMDB0001431</t>
  </si>
  <si>
    <t>C8H12N2O2</t>
  </si>
  <si>
    <t>C23H15F21N2O8</t>
  </si>
  <si>
    <t>Norepinephrine</t>
  </si>
  <si>
    <t>HMDB0000216</t>
  </si>
  <si>
    <t>C8H11NO3</t>
  </si>
  <si>
    <t>C23H14F21NO9</t>
  </si>
  <si>
    <t>Hydroxydopamine</t>
  </si>
  <si>
    <t>HMDB0001537</t>
  </si>
  <si>
    <t>3,4-Dihydroxyphenylglycol</t>
  </si>
  <si>
    <t>HMDB0000318</t>
  </si>
  <si>
    <t>C8H10O4</t>
  </si>
  <si>
    <t>C23H13F21O10</t>
  </si>
  <si>
    <t>Isoleucyl-Glutamate</t>
  </si>
  <si>
    <t>Ile-Glu</t>
  </si>
  <si>
    <t>HMDB0028906</t>
  </si>
  <si>
    <t>C11H20N2O5</t>
  </si>
  <si>
    <t>C24H23F21N2O7</t>
  </si>
  <si>
    <t>beta-Alanyl-L-lysine</t>
  </si>
  <si>
    <t>C05341</t>
  </si>
  <si>
    <t>HMDB0060442</t>
  </si>
  <si>
    <t>C9H19N3O3</t>
  </si>
  <si>
    <t>C23H22F21N3O7</t>
  </si>
  <si>
    <t>Serylleucine</t>
  </si>
  <si>
    <t>HMDB0029043</t>
  </si>
  <si>
    <t>C23H21F21N2O8</t>
  </si>
  <si>
    <t>Pantothenic acid</t>
  </si>
  <si>
    <t>137-08-6</t>
  </si>
  <si>
    <t>C00864</t>
  </si>
  <si>
    <t>HMDB0000210</t>
  </si>
  <si>
    <t>C9H17NO5</t>
  </si>
  <si>
    <t>C23H20F21NO9</t>
  </si>
  <si>
    <t>5-Hydroxy-L-tryptophan</t>
  </si>
  <si>
    <t>C00643</t>
  </si>
  <si>
    <t>HMDB0000472</t>
  </si>
  <si>
    <t>C25H15F21N2O7</t>
  </si>
  <si>
    <t>5-Hydroxytryptophol</t>
  </si>
  <si>
    <t>HMDB0001855</t>
  </si>
  <si>
    <t>C10H11NO2</t>
  </si>
  <si>
    <t>C25H14F21NO8</t>
  </si>
  <si>
    <t>(R)-Salsolinol</t>
  </si>
  <si>
    <t>HMDB0005199</t>
  </si>
  <si>
    <t>C25H16F21NO8</t>
  </si>
  <si>
    <t>Domoic acid</t>
  </si>
  <si>
    <t>C13732</t>
  </si>
  <si>
    <t>HMDB0033939</t>
  </si>
  <si>
    <t>C15H21NO6</t>
  </si>
  <si>
    <t>C27H24F21NO6</t>
  </si>
  <si>
    <t>Hydroxykynurenine</t>
  </si>
  <si>
    <t>HMDB0000732</t>
  </si>
  <si>
    <t>C10H12N2O4</t>
  </si>
  <si>
    <t>C24H15F21N2O8</t>
  </si>
  <si>
    <t>L-3-Hydroxykynurenine</t>
  </si>
  <si>
    <t>606-14-4</t>
  </si>
  <si>
    <t>C03227</t>
  </si>
  <si>
    <t>HMDB0011631</t>
  </si>
  <si>
    <t>5-Hydroxykynurenine</t>
  </si>
  <si>
    <t>720-00-3</t>
  </si>
  <si>
    <t>C05651</t>
  </si>
  <si>
    <t>HMDB0012819</t>
  </si>
  <si>
    <t>3-Nitrotyrosine</t>
  </si>
  <si>
    <t>HMDB0001904</t>
  </si>
  <si>
    <t>C9H10N2O5</t>
  </si>
  <si>
    <t>C23H13F21N2O9</t>
  </si>
  <si>
    <t>Carnosine</t>
  </si>
  <si>
    <t>beta-Ala-His</t>
  </si>
  <si>
    <t>C00386</t>
  </si>
  <si>
    <t>HMDB0000033</t>
  </si>
  <si>
    <t>C9H14N4O3</t>
  </si>
  <si>
    <t>C23H17F21N4O7</t>
  </si>
  <si>
    <t>Normetanephrine</t>
  </si>
  <si>
    <t>C05589</t>
  </si>
  <si>
    <t>HMDB0000819</t>
  </si>
  <si>
    <t>C24H16F21NO9</t>
  </si>
  <si>
    <t>Prolylhydroxyproline</t>
  </si>
  <si>
    <t>HMDB0006695</t>
  </si>
  <si>
    <t>C10H16N2O4</t>
  </si>
  <si>
    <t>C24H19F21N2O8</t>
  </si>
  <si>
    <t>3-Hydroxytetradecanedioic acid</t>
  </si>
  <si>
    <t>HMDB0000394</t>
  </si>
  <si>
    <t>C14H26O5</t>
  </si>
  <si>
    <t>C27H29F21O7</t>
  </si>
  <si>
    <t>N2-gamma-Glutamylglutamine</t>
  </si>
  <si>
    <t>HMDB0011738</t>
  </si>
  <si>
    <t>C10H17N3O6</t>
  </si>
  <si>
    <t>C23H20F21N3O8</t>
  </si>
  <si>
    <t>N-gamma-Glutamylglutamine</t>
  </si>
  <si>
    <t>1466-50-8</t>
  </si>
  <si>
    <t>C05283</t>
  </si>
  <si>
    <t>HMDB0029147</t>
  </si>
  <si>
    <t>Saccharopine</t>
  </si>
  <si>
    <t>997-68-2</t>
  </si>
  <si>
    <t>C00449</t>
  </si>
  <si>
    <t>HMDB0000279</t>
  </si>
  <si>
    <t>C11H20N2O6</t>
  </si>
  <si>
    <t>C24H23F21N2O8</t>
  </si>
  <si>
    <t>Aspartylphenylalanine</t>
  </si>
  <si>
    <t>HMDB0000706</t>
  </si>
  <si>
    <t>C13H16N2O5</t>
  </si>
  <si>
    <t>C26H19F21N2O7</t>
  </si>
  <si>
    <t>Homocarnosine</t>
  </si>
  <si>
    <t>HMDB0000745</t>
  </si>
  <si>
    <t>C24H19F21N4O7</t>
  </si>
  <si>
    <t>Ophthalmic acid</t>
  </si>
  <si>
    <t>495-27-2</t>
  </si>
  <si>
    <t>HMDB0005765</t>
  </si>
  <si>
    <t>C11H19N3O6</t>
  </si>
  <si>
    <t>C24H22F21N3O8</t>
  </si>
  <si>
    <t>Glutaminylhydroxyproline</t>
  </si>
  <si>
    <t>HMDB0028798</t>
  </si>
  <si>
    <t>C10H17N3O5</t>
  </si>
  <si>
    <t>C24H20F21N3O9</t>
  </si>
  <si>
    <t>L-Thyronine</t>
  </si>
  <si>
    <t>HMDB0000667</t>
  </si>
  <si>
    <t>C15H15NO4</t>
  </si>
  <si>
    <t>C29H18F21NO8</t>
  </si>
  <si>
    <t>Glutamyllysine</t>
  </si>
  <si>
    <t>HMDB0004207</t>
  </si>
  <si>
    <t>C11H21N3O5</t>
  </si>
  <si>
    <t>C25H24F21N3O9</t>
  </si>
  <si>
    <t>gamma-Glutamylphenylalanine</t>
  </si>
  <si>
    <t>HMDB0000594</t>
  </si>
  <si>
    <t>C14H18N2O5</t>
  </si>
  <si>
    <t>C28H21F21N2O9</t>
  </si>
  <si>
    <t>Leucyl-Tyrosine</t>
  </si>
  <si>
    <t>Leu-Tyr</t>
  </si>
  <si>
    <t>HMDB0028941</t>
  </si>
  <si>
    <t>C15H22N2O4</t>
  </si>
  <si>
    <t>C29H25F21N2O8</t>
  </si>
  <si>
    <t>Citric acid</t>
  </si>
  <si>
    <t>C00158</t>
  </si>
  <si>
    <t>HMDB0000094</t>
  </si>
  <si>
    <t>C6H8O7</t>
  </si>
  <si>
    <t>C23H12F28O9</t>
  </si>
  <si>
    <t>Isocitric acid</t>
  </si>
  <si>
    <t>C00311</t>
  </si>
  <si>
    <t>HMDB0000193</t>
  </si>
  <si>
    <t>C22H10F28O10</t>
  </si>
  <si>
    <t>C24H14F28O9</t>
  </si>
  <si>
    <t>4-Hydroxy-L-glutamic acid</t>
  </si>
  <si>
    <t>3157-41-3</t>
  </si>
  <si>
    <t>C03079</t>
  </si>
  <si>
    <t>HMDB0002273</t>
  </si>
  <si>
    <t>C5H9NO5</t>
  </si>
  <si>
    <t>C23H13F28NO9</t>
  </si>
  <si>
    <t>Diaminopimelic acid</t>
  </si>
  <si>
    <t>C00666</t>
  </si>
  <si>
    <t>HMDB0001370</t>
  </si>
  <si>
    <t>C7H14N2O4S</t>
  </si>
  <si>
    <t>C25H18F28N2O8</t>
  </si>
  <si>
    <t>C6H14N2O3</t>
  </si>
  <si>
    <t>C25H18F28N2O9</t>
  </si>
  <si>
    <t>2,3-Diaminosalicylic acid</t>
  </si>
  <si>
    <t>HMDB0013159</t>
  </si>
  <si>
    <t>C7H8N2O3</t>
  </si>
  <si>
    <t>C26H12F28N2O9</t>
  </si>
  <si>
    <t>Gallic acid</t>
  </si>
  <si>
    <t>149-91-7</t>
  </si>
  <si>
    <t>C01424</t>
  </si>
  <si>
    <t>HMDB0005807</t>
  </si>
  <si>
    <t>C7H6O5</t>
  </si>
  <si>
    <t>C26H10F28O11</t>
  </si>
  <si>
    <t>Glutamylaspartic acid</t>
  </si>
  <si>
    <t>3918-84-1</t>
  </si>
  <si>
    <t>HMDB0028815</t>
  </si>
  <si>
    <t>C9H14N2O7</t>
  </si>
  <si>
    <t>C26H18F28N2O9</t>
  </si>
  <si>
    <t>Nopalinic acid</t>
  </si>
  <si>
    <t>63409-16-5</t>
  </si>
  <si>
    <t>C01683</t>
  </si>
  <si>
    <t>HMDB0029437</t>
  </si>
  <si>
    <t>C10H18N2O6</t>
  </si>
  <si>
    <t>C27H22F28N2O8</t>
  </si>
  <si>
    <t>L-Cystathionine</t>
  </si>
  <si>
    <t>C02291</t>
  </si>
  <si>
    <t>HMDB0000099</t>
  </si>
  <si>
    <t>C25H18F28N2O8S</t>
  </si>
  <si>
    <t>3,4-Dihydroxymandelic acid</t>
  </si>
  <si>
    <t>C05580</t>
  </si>
  <si>
    <t>HMDB0001866</t>
  </si>
  <si>
    <t>C27H12F28O11</t>
  </si>
  <si>
    <t>Glutamylglutamic acid</t>
  </si>
  <si>
    <t>Glu-Gln</t>
  </si>
  <si>
    <t>3929-61-1</t>
  </si>
  <si>
    <t>C01425</t>
  </si>
  <si>
    <t>HMDB0028818</t>
  </si>
  <si>
    <t>C10H16N2O7</t>
  </si>
  <si>
    <t>C27H20F28N2O9</t>
  </si>
  <si>
    <t>C28H24F28N2O8</t>
  </si>
  <si>
    <t>5,6-Dihydroxyindole-2-carboxylic acid</t>
  </si>
  <si>
    <t>4790 08 3</t>
  </si>
  <si>
    <t>C04185</t>
  </si>
  <si>
    <t>HMDB001253</t>
  </si>
  <si>
    <t>C9H7NO4</t>
  </si>
  <si>
    <t>C28H11F28NO10</t>
  </si>
  <si>
    <t>L-Cystine</t>
  </si>
  <si>
    <t>CC</t>
  </si>
  <si>
    <t>C00491</t>
  </si>
  <si>
    <t>HMDB0000192</t>
  </si>
  <si>
    <t>C6H12N2O4S2</t>
  </si>
  <si>
    <t>C24H16F28N2O8S2</t>
  </si>
  <si>
    <t>DOPA</t>
  </si>
  <si>
    <t>3,4-dihydrohyphenylalanine</t>
  </si>
  <si>
    <t>C00355</t>
  </si>
  <si>
    <t>HMDB0000181</t>
  </si>
  <si>
    <t>C9H11NO4</t>
  </si>
  <si>
    <t>C28H15F28NO10</t>
  </si>
  <si>
    <t>C28H14F28O11</t>
  </si>
  <si>
    <t>Succinyl-2,6-diaminopimelate</t>
  </si>
  <si>
    <t>26605-36-7</t>
  </si>
  <si>
    <t>C04421</t>
  </si>
  <si>
    <t>HMDB0012267</t>
  </si>
  <si>
    <t>C11H18N2O7</t>
  </si>
  <si>
    <t>C28H22F28N2O9</t>
  </si>
  <si>
    <t>gamma-Glutamylcysteine</t>
  </si>
  <si>
    <t>636-58-8</t>
  </si>
  <si>
    <t>C00669</t>
  </si>
  <si>
    <t>HMDB0001049</t>
  </si>
  <si>
    <t>C8H14N2O5S</t>
  </si>
  <si>
    <t>C26H18F28N2O9S</t>
  </si>
  <si>
    <t>Methyldopa</t>
  </si>
  <si>
    <t>HMDB0011754</t>
  </si>
  <si>
    <t>C10H13NO4</t>
  </si>
  <si>
    <t>C29H17F28NO10</t>
  </si>
  <si>
    <t>Threonylcysteine</t>
  </si>
  <si>
    <t>Thr-Cys</t>
  </si>
  <si>
    <t>HMDB0029058</t>
  </si>
  <si>
    <t>C26H18F28N2O10S</t>
  </si>
  <si>
    <t>DL-Homocystine</t>
  </si>
  <si>
    <t>626-72-2</t>
  </si>
  <si>
    <t>C01817</t>
  </si>
  <si>
    <t>HMDB0000575</t>
  </si>
  <si>
    <t>C8H16N2O4S2</t>
  </si>
  <si>
    <t>C26H20F28N2O8S2</t>
  </si>
  <si>
    <t>L-Homocystine</t>
  </si>
  <si>
    <t>HMDB0000676</t>
  </si>
  <si>
    <t>Spermine</t>
  </si>
  <si>
    <t>C00750</t>
  </si>
  <si>
    <t>HMDB0001256</t>
  </si>
  <si>
    <t>C10H26N4</t>
  </si>
  <si>
    <t>C30H30F28N4O8</t>
  </si>
  <si>
    <t>2-Octenoic acid</t>
  </si>
  <si>
    <t>1470-50-4</t>
  </si>
  <si>
    <t>HMDB0000392</t>
  </si>
  <si>
    <t>C8H14O2</t>
  </si>
  <si>
    <t>long chain FA</t>
  </si>
  <si>
    <t>C12H15F7O2</t>
  </si>
  <si>
    <t>Caprylic acid</t>
  </si>
  <si>
    <t>FA C8:0</t>
  </si>
  <si>
    <t>C06423</t>
  </si>
  <si>
    <t>HMDB0000482</t>
  </si>
  <si>
    <t>2-Nonenoic acid</t>
  </si>
  <si>
    <t>FA C9:1</t>
  </si>
  <si>
    <t>3760-11-0</t>
  </si>
  <si>
    <t>HMDB0031271</t>
  </si>
  <si>
    <t>C13H17F7O2</t>
  </si>
  <si>
    <t>Pelargonic acid</t>
  </si>
  <si>
    <t>FA C9:0</t>
  </si>
  <si>
    <t>C01601</t>
  </si>
  <si>
    <t>HMDB0000847</t>
  </si>
  <si>
    <t>C9H18O2</t>
  </si>
  <si>
    <t>C13H19F7O2</t>
  </si>
  <si>
    <t>3-Decenoic acid</t>
  </si>
  <si>
    <t>FAC10:1n</t>
  </si>
  <si>
    <t>15469-77-9</t>
  </si>
  <si>
    <t>HMDB0031002</t>
  </si>
  <si>
    <t>C10H18O2</t>
  </si>
  <si>
    <t>C14H19F7O2</t>
  </si>
  <si>
    <t>Capric acid</t>
  </si>
  <si>
    <t>FA C10:0</t>
  </si>
  <si>
    <t>C01571</t>
  </si>
  <si>
    <t>HMDB0000511</t>
  </si>
  <si>
    <t>C10H20O2</t>
  </si>
  <si>
    <t>C14H21F7O2</t>
  </si>
  <si>
    <t>Undecanoic acid</t>
  </si>
  <si>
    <t>C17715</t>
  </si>
  <si>
    <t>HMDB0000947</t>
  </si>
  <si>
    <t>C11H22O2</t>
  </si>
  <si>
    <t>C15H23F7O2</t>
  </si>
  <si>
    <t>Dodecenoic acid</t>
  </si>
  <si>
    <t>FA C12:1</t>
  </si>
  <si>
    <t>C21202</t>
  </si>
  <si>
    <t>HMDB0000529</t>
  </si>
  <si>
    <t>C12H22O2</t>
  </si>
  <si>
    <t>C16H23F7O2</t>
  </si>
  <si>
    <t>Dodecanoic acid</t>
  </si>
  <si>
    <t>FA C12:0</t>
  </si>
  <si>
    <t>C02679</t>
  </si>
  <si>
    <t>HMDB0000638</t>
  </si>
  <si>
    <t>C12H24O2</t>
  </si>
  <si>
    <t>C16H25F7O2</t>
  </si>
  <si>
    <t>tridec-10-enoic acid</t>
  </si>
  <si>
    <t xml:space="preserve"> FA C13:1n-1</t>
  </si>
  <si>
    <t>6006-06-0</t>
  </si>
  <si>
    <t>HMDB0340744</t>
  </si>
  <si>
    <t>C13H24O2</t>
  </si>
  <si>
    <t>C17H25F7O2</t>
  </si>
  <si>
    <t>Tridecanoic acid</t>
  </si>
  <si>
    <t>FA C13:0</t>
  </si>
  <si>
    <t>C17076</t>
  </si>
  <si>
    <t>HMDB0000910</t>
  </si>
  <si>
    <t>C13H26O2</t>
  </si>
  <si>
    <t>C17H27F7O2</t>
  </si>
  <si>
    <t>Goshuyic acid</t>
  </si>
  <si>
    <t>FA C14:2n-6,9</t>
  </si>
  <si>
    <t>10390-16-6</t>
  </si>
  <si>
    <t>HMDB0000560</t>
  </si>
  <si>
    <t>C14H24O2</t>
  </si>
  <si>
    <t>C18H25F7O2</t>
  </si>
  <si>
    <t>Myristoleic acid</t>
  </si>
  <si>
    <t>FA C14:1n9</t>
  </si>
  <si>
    <t>C08322</t>
  </si>
  <si>
    <t>HMDB0002000</t>
  </si>
  <si>
    <t>C14H26O2</t>
  </si>
  <si>
    <t>C18H27F7O2</t>
  </si>
  <si>
    <t>5-Tetradecenoic acid</t>
  </si>
  <si>
    <t>HMDB0000499</t>
  </si>
  <si>
    <t>5Z-Tetradecenoic acid</t>
  </si>
  <si>
    <t>HMDB0000521</t>
  </si>
  <si>
    <t>Myristic acid</t>
  </si>
  <si>
    <t>FA C14:0</t>
  </si>
  <si>
    <t>C06424</t>
  </si>
  <si>
    <t>HMDB0000806</t>
  </si>
  <si>
    <t>C14H28O2</t>
  </si>
  <si>
    <t>C18H29F7O2</t>
  </si>
  <si>
    <t>Farnesoate</t>
  </si>
  <si>
    <t>FA C15:3n</t>
  </si>
  <si>
    <t>462-11-3</t>
  </si>
  <si>
    <t>C16502</t>
  </si>
  <si>
    <t>HMDB0303953</t>
  </si>
  <si>
    <t>C15H24O2</t>
  </si>
  <si>
    <t>C19H25F7O2</t>
  </si>
  <si>
    <t>Pentadecenoic acid</t>
  </si>
  <si>
    <t>FA C15:1n6</t>
  </si>
  <si>
    <t>15451-50-0</t>
  </si>
  <si>
    <t>HMDB0029765</t>
  </si>
  <si>
    <t>C15H28O2</t>
  </si>
  <si>
    <t>C19H29F7O2</t>
  </si>
  <si>
    <t>Pentadecanoic acid</t>
  </si>
  <si>
    <t>FA C15:0</t>
  </si>
  <si>
    <t>C16537</t>
  </si>
  <si>
    <t>HMDB0000826</t>
  </si>
  <si>
    <t>C15H30O2</t>
  </si>
  <si>
    <t>C19H31F7O2</t>
  </si>
  <si>
    <t>Hexadecadienoic acid</t>
  </si>
  <si>
    <t xml:space="preserve"> FAC16:2n-6,9</t>
  </si>
  <si>
    <t>28290-73-5</t>
  </si>
  <si>
    <t>HMDB0000477</t>
  </si>
  <si>
    <t>C16H28O2</t>
  </si>
  <si>
    <t>C20H29F7O2</t>
  </si>
  <si>
    <t>Palmitoleic acid</t>
  </si>
  <si>
    <t>FA C16:1n7t</t>
  </si>
  <si>
    <t>C08362</t>
  </si>
  <si>
    <t>HMDB0003229</t>
  </si>
  <si>
    <t>C16H30O2</t>
  </si>
  <si>
    <t>C20H31F7O2</t>
  </si>
  <si>
    <t>Hypogeic acid</t>
  </si>
  <si>
    <t>HMDB0002186</t>
  </si>
  <si>
    <t>Palmitic acid</t>
  </si>
  <si>
    <t>FA C16:0</t>
  </si>
  <si>
    <t>C00249</t>
  </si>
  <si>
    <t>HMDB0000220</t>
  </si>
  <si>
    <t>C16H32O2</t>
  </si>
  <si>
    <t>C20H33F7O2</t>
  </si>
  <si>
    <t>Heptadecenoic acid</t>
  </si>
  <si>
    <t xml:space="preserve"> FAC17:1n7</t>
  </si>
  <si>
    <t>29743-97-3</t>
  </si>
  <si>
    <t>HMDB0060038</t>
  </si>
  <si>
    <t>C17H32O2</t>
  </si>
  <si>
    <t>C21H33F7O2</t>
  </si>
  <si>
    <t>Heptadecanoic acid</t>
  </si>
  <si>
    <t>FA C17:0</t>
  </si>
  <si>
    <t>HMDB0002259</t>
  </si>
  <si>
    <t>C17H34O2</t>
  </si>
  <si>
    <t>C21H35F7O2</t>
  </si>
  <si>
    <t>Stearidonic acid</t>
  </si>
  <si>
    <t>all-cis-6,9,12,15-Octadecatetraenoic acid, C18:4n-3,6,9,12</t>
  </si>
  <si>
    <t>20290-75-9</t>
  </si>
  <si>
    <t>C16300</t>
  </si>
  <si>
    <t>HMDB0006547</t>
  </si>
  <si>
    <t>C18H28O2</t>
  </si>
  <si>
    <t>C22H29F7O2</t>
  </si>
  <si>
    <t>Linolenic acid</t>
  </si>
  <si>
    <t>FA C18:3n3(6)</t>
  </si>
  <si>
    <t>C06426</t>
  </si>
  <si>
    <t>HMDB0003073</t>
  </si>
  <si>
    <t>C18H30O2</t>
  </si>
  <si>
    <t>C22H31F7O2</t>
  </si>
  <si>
    <t>Linoleic acid</t>
  </si>
  <si>
    <t>FA C18:2n6</t>
  </si>
  <si>
    <t>C01595</t>
  </si>
  <si>
    <t>HMDB0000673</t>
  </si>
  <si>
    <t>C18H32O2</t>
  </si>
  <si>
    <t>C22H33F7O2</t>
  </si>
  <si>
    <t>Bovinic acid</t>
  </si>
  <si>
    <t>HMDB0003797</t>
  </si>
  <si>
    <t>(9E,11E)-Octadecadienoic acid</t>
  </si>
  <si>
    <t>HMDB0005047</t>
  </si>
  <si>
    <t>Oleic acid</t>
  </si>
  <si>
    <t>FA C18:1n3</t>
  </si>
  <si>
    <t>C00712</t>
  </si>
  <si>
    <t>HMDB0000207</t>
  </si>
  <si>
    <t>C18H34O2</t>
  </si>
  <si>
    <t>C22H35F7O2</t>
  </si>
  <si>
    <t>Vaccenic acid</t>
  </si>
  <si>
    <t>FA C18:1</t>
  </si>
  <si>
    <t>C08367</t>
  </si>
  <si>
    <t>HMDB0003231</t>
  </si>
  <si>
    <t>Elaidic acid</t>
  </si>
  <si>
    <t>HMDB0000573</t>
  </si>
  <si>
    <t>Petroselinic acid</t>
  </si>
  <si>
    <t>HMDB0002080</t>
  </si>
  <si>
    <t>Stearic acid</t>
  </si>
  <si>
    <t>FA C18:0</t>
  </si>
  <si>
    <t>C01530</t>
  </si>
  <si>
    <t>HMDB0000827</t>
  </si>
  <si>
    <t>C18H36O2</t>
  </si>
  <si>
    <t>C22H37F7O2</t>
  </si>
  <si>
    <t>Myristoylglycine</t>
  </si>
  <si>
    <t>HMDB0013250</t>
  </si>
  <si>
    <t>C16H31NO3</t>
  </si>
  <si>
    <t>C10H32F7NO3</t>
  </si>
  <si>
    <t>Nonadecenoic acid</t>
  </si>
  <si>
    <t>FAC19:1n9</t>
  </si>
  <si>
    <t>73033-09-7</t>
  </si>
  <si>
    <t>HMDB0013622</t>
  </si>
  <si>
    <t>C19H36O2</t>
  </si>
  <si>
    <t>C23H37F7O2</t>
  </si>
  <si>
    <t>Nonadecanoic acid</t>
  </si>
  <si>
    <t>FA C19:0</t>
  </si>
  <si>
    <t>C16535</t>
  </si>
  <si>
    <t>HMDB0000772</t>
  </si>
  <si>
    <t>C19H38O2</t>
  </si>
  <si>
    <t>C23H39F7O2</t>
  </si>
  <si>
    <t>Pristanic acid</t>
  </si>
  <si>
    <t>HMDB0000795</t>
  </si>
  <si>
    <t>Eicosapentaenoic acid</t>
  </si>
  <si>
    <t>FA C20:5</t>
  </si>
  <si>
    <t>C06428</t>
  </si>
  <si>
    <t>HMDB0001999</t>
  </si>
  <si>
    <t>C20H30O2</t>
  </si>
  <si>
    <t>C24H31F7O2</t>
  </si>
  <si>
    <t>Arachidonic acid</t>
  </si>
  <si>
    <t>FA C20:4</t>
  </si>
  <si>
    <t>C00219</t>
  </si>
  <si>
    <t>HMDB0001043</t>
  </si>
  <si>
    <t>C20H32O2</t>
  </si>
  <si>
    <t>C24H33F7O2</t>
  </si>
  <si>
    <t>Eicosatetraenoic acid</t>
  </si>
  <si>
    <t>HMDB0002177</t>
  </si>
  <si>
    <t>Dihomo-gamma-linolenic acid</t>
  </si>
  <si>
    <t>FA C20:3n6</t>
  </si>
  <si>
    <t>C03242</t>
  </si>
  <si>
    <t>HMDB0002925</t>
  </si>
  <si>
    <t>C20H34O2</t>
  </si>
  <si>
    <t>C24H35F7O2</t>
  </si>
  <si>
    <t>Eicosadienoic acid</t>
  </si>
  <si>
    <t>2091-39-6</t>
  </si>
  <si>
    <t>C16525</t>
  </si>
  <si>
    <t>HMDB0005060</t>
  </si>
  <si>
    <t>C20H36O2</t>
  </si>
  <si>
    <t>C24H37F7O2</t>
  </si>
  <si>
    <t>Eicosenoic acid</t>
  </si>
  <si>
    <t>FA C20:1n9</t>
  </si>
  <si>
    <t>C16526</t>
  </si>
  <si>
    <t>HMDB0002231</t>
  </si>
  <si>
    <t>C20H38O2</t>
  </si>
  <si>
    <t>C24H39F7O2</t>
  </si>
  <si>
    <t>Arachidic acid</t>
  </si>
  <si>
    <t>FA C20:0</t>
  </si>
  <si>
    <t>C06425</t>
  </si>
  <si>
    <t>HMDB0002212</t>
  </si>
  <si>
    <t>C20H40O2</t>
  </si>
  <si>
    <t>C24H41F7O2</t>
  </si>
  <si>
    <t>Phytanic acid</t>
  </si>
  <si>
    <t>HMDB0000801</t>
  </si>
  <si>
    <t>Palmitoylglycine</t>
  </si>
  <si>
    <t>HMDB0013034</t>
  </si>
  <si>
    <t>C18H35NO3</t>
  </si>
  <si>
    <t>C22H36F7NO3</t>
  </si>
  <si>
    <t>Heneicosanoic acid</t>
  </si>
  <si>
    <t>2363-71-5</t>
  </si>
  <si>
    <t>HMDB0002345</t>
  </si>
  <si>
    <t>C21H42O2</t>
  </si>
  <si>
    <t>C25H43F7O2</t>
  </si>
  <si>
    <t>Docosahexaenoic acid</t>
  </si>
  <si>
    <t>FA C22:6</t>
  </si>
  <si>
    <t>C06429</t>
  </si>
  <si>
    <t>HMDB0002183</t>
  </si>
  <si>
    <t>C22H32O2</t>
  </si>
  <si>
    <t>C26H33F7O2</t>
  </si>
  <si>
    <t>Docosapentaenoic acid (22n-6)</t>
  </si>
  <si>
    <t>FA C22:5</t>
  </si>
  <si>
    <t>HMDB0001976</t>
  </si>
  <si>
    <t>C22H34O2</t>
  </si>
  <si>
    <t>C26H35F7O2</t>
  </si>
  <si>
    <t>Docosapentaenoic acid (22n-3)</t>
  </si>
  <si>
    <t>HMDB0006528</t>
  </si>
  <si>
    <t>Adrenic acid</t>
  </si>
  <si>
    <t>FA C22:4n6</t>
  </si>
  <si>
    <t>C16527</t>
  </si>
  <si>
    <t>HMDB0002226</t>
  </si>
  <si>
    <t>C22H36O2</t>
  </si>
  <si>
    <t>C26H37F7O2</t>
  </si>
  <si>
    <t>Docosatrienoic acid</t>
  </si>
  <si>
    <t>FA C22:3</t>
  </si>
  <si>
    <t>HMDB0002823</t>
  </si>
  <si>
    <t>C22H38O2</t>
  </si>
  <si>
    <t>C26H39F7O2</t>
  </si>
  <si>
    <t>Erucic acid</t>
  </si>
  <si>
    <t>FA C22:1</t>
  </si>
  <si>
    <t>C08316</t>
  </si>
  <si>
    <t>HMDB0002068</t>
  </si>
  <si>
    <t>C22H42O2</t>
  </si>
  <si>
    <t>C26H43F7O2</t>
  </si>
  <si>
    <t>Cetoleic acid</t>
  </si>
  <si>
    <t>HMDB0002884</t>
  </si>
  <si>
    <t>Oleoyl glycine</t>
  </si>
  <si>
    <t>HMDB0013631</t>
  </si>
  <si>
    <t>C20H37NO3</t>
  </si>
  <si>
    <t>C24H38F7NO3</t>
  </si>
  <si>
    <t>Behenic acid</t>
  </si>
  <si>
    <t>FA C22:0</t>
  </si>
  <si>
    <t>C08281</t>
  </si>
  <si>
    <t>HMDB0000944</t>
  </si>
  <si>
    <t>C22H44O2</t>
  </si>
  <si>
    <t>C26H45F7O2</t>
  </si>
  <si>
    <t>Tricosanoic acid</t>
  </si>
  <si>
    <t>FA C23:0</t>
  </si>
  <si>
    <t>HMDB0001160</t>
  </si>
  <si>
    <t>C23H46O2</t>
  </si>
  <si>
    <t>C27H47F7O2</t>
  </si>
  <si>
    <t>Nervonic acid</t>
  </si>
  <si>
    <t>FA C24:1</t>
  </si>
  <si>
    <t>C08323</t>
  </si>
  <si>
    <t>HMDB0002368</t>
  </si>
  <si>
    <t>C24H46O2</t>
  </si>
  <si>
    <t>C28H47F7O2</t>
  </si>
  <si>
    <t>N-Arachidonoylglycine</t>
  </si>
  <si>
    <t>HMDB0005096</t>
  </si>
  <si>
    <t>C22H35NO3</t>
  </si>
  <si>
    <t>C26H42F7NO3</t>
  </si>
  <si>
    <t>Tetracosanoic acid</t>
  </si>
  <si>
    <t>FA C24:0</t>
  </si>
  <si>
    <t>C08320</t>
  </si>
  <si>
    <t>HMDB0002003</t>
  </si>
  <si>
    <t>C24H48O2</t>
  </si>
  <si>
    <t>C28H49F7O2</t>
  </si>
  <si>
    <t>Hexacosanoic acid</t>
  </si>
  <si>
    <t>FA C26:0</t>
  </si>
  <si>
    <t>HMDB0002356</t>
  </si>
  <si>
    <t>C26H52O2</t>
  </si>
  <si>
    <t>C30H53F7O2</t>
  </si>
  <si>
    <t>Octacosanoic acid</t>
  </si>
  <si>
    <t>FA C28:0</t>
  </si>
  <si>
    <t>HMDB0002348</t>
  </si>
  <si>
    <t>C28H56O2</t>
  </si>
  <si>
    <t>C32H57F7O2</t>
  </si>
  <si>
    <t>Type (Number of derivatized functional groups)</t>
  </si>
  <si>
    <t>A)</t>
  </si>
  <si>
    <t>C</t>
  </si>
  <si>
    <t>H</t>
  </si>
  <si>
    <t>N</t>
  </si>
  <si>
    <t>O</t>
  </si>
  <si>
    <t>S</t>
  </si>
  <si>
    <r>
      <t>NH</t>
    </r>
    <r>
      <rPr>
        <b/>
        <vertAlign val="subscript"/>
        <sz val="11"/>
        <color theme="1"/>
        <rFont val="Calibri"/>
        <family val="2"/>
        <charset val="238"/>
      </rPr>
      <t>2</t>
    </r>
    <r>
      <rPr>
        <b/>
        <sz val="11"/>
        <color theme="1"/>
        <rFont val="Calibri"/>
        <family val="2"/>
        <charset val="238"/>
      </rPr>
      <t>/OH/SH</t>
    </r>
  </si>
  <si>
    <t>M (control):</t>
  </si>
  <si>
    <r>
      <t>[M+H]</t>
    </r>
    <r>
      <rPr>
        <b/>
        <vertAlign val="superscript"/>
        <sz val="11"/>
        <color theme="1"/>
        <rFont val="Calibri"/>
        <family val="2"/>
        <charset val="238"/>
      </rPr>
      <t>+</t>
    </r>
    <r>
      <rPr>
        <b/>
        <sz val="11"/>
        <color theme="1"/>
        <rFont val="Calibri"/>
        <family val="2"/>
        <charset val="238"/>
      </rPr>
      <t xml:space="preserve"> (control):</t>
    </r>
  </si>
  <si>
    <t>HFBCF-derivative:</t>
  </si>
  <si>
    <t>F</t>
  </si>
  <si>
    <r>
      <t>[M+H]</t>
    </r>
    <r>
      <rPr>
        <b/>
        <vertAlign val="superscript"/>
        <sz val="11"/>
        <color theme="1"/>
        <rFont val="Calibri"/>
        <family val="2"/>
        <charset val="238"/>
      </rPr>
      <t>+</t>
    </r>
  </si>
  <si>
    <r>
      <t>[M+NO]</t>
    </r>
    <r>
      <rPr>
        <b/>
        <vertAlign val="superscript"/>
        <sz val="11"/>
        <color theme="1"/>
        <rFont val="Calibri"/>
        <family val="2"/>
        <charset val="238"/>
      </rPr>
      <t>+</t>
    </r>
  </si>
  <si>
    <t>B)</t>
  </si>
  <si>
    <t>(Does the number of oxygens/carbons/hydrogens correspond to the type and number of functional groups?)</t>
  </si>
  <si>
    <t>Valence</t>
  </si>
  <si>
    <t>DBE</t>
  </si>
  <si>
    <t>H max</t>
  </si>
  <si>
    <t>O min</t>
  </si>
  <si>
    <t>Valence rule must be a positive even number</t>
  </si>
  <si>
    <t>M</t>
  </si>
  <si>
    <t xml:space="preserve">Number of H must be lower than H max (in case of acyclic molecule) </t>
  </si>
  <si>
    <t>DATABASE OF METABOLITES TREATED BY HFBCF-DERIVATIZATION</t>
  </si>
  <si>
    <t>Formula</t>
  </si>
  <si>
    <t>Mass</t>
  </si>
  <si>
    <t>Derivatized formula</t>
  </si>
  <si>
    <t>BEFORE HFBCF treatment</t>
  </si>
  <si>
    <t xml:space="preserve">Potentially HFBCF-derivatizable metabolites </t>
  </si>
  <si>
    <t>FAC20:2n-6,9</t>
  </si>
  <si>
    <t>FA C21:0</t>
  </si>
  <si>
    <t>AFTER HFBCF treatment (dominant product)</t>
  </si>
  <si>
    <t>RT (min)</t>
  </si>
  <si>
    <t>RRI *</t>
  </si>
  <si>
    <t>*  RRI = relative response index (indices were calculated for all HFBCF derivatives, which may facilitate future compound identification)</t>
  </si>
  <si>
    <t>C number</t>
  </si>
  <si>
    <t>HFBCF Derivative Calculator</t>
  </si>
  <si>
    <t>Native Metabolite Reconstruction</t>
  </si>
  <si>
    <t>Derivatizable functional groups</t>
  </si>
  <si>
    <t xml:space="preserve">2. Predicted derivative composition </t>
  </si>
  <si>
    <t>2. Candidate native metabolite compositions</t>
  </si>
  <si>
    <t>1. Enter elemental composition of the native metabolite and the number of carboxyl, amino, thio and hydroxyl functional groups</t>
  </si>
  <si>
    <t>Developed for interpretation of HFBCF derivatives analyzed by GC–APCI–MS.</t>
  </si>
  <si>
    <t>Last updated: June 2026</t>
  </si>
  <si>
    <t>Contact: Martin Moos; Laboratory of Analytical Biochemistry and Metabolomics; moos@bclab.eu</t>
  </si>
  <si>
    <t>1. Fill in the estimated sum formula of the HFBCF-derivative</t>
  </si>
  <si>
    <r>
      <t>H</t>
    </r>
    <r>
      <rPr>
        <b/>
        <vertAlign val="superscript"/>
        <sz val="11"/>
        <color theme="0"/>
        <rFont val="Calibri"/>
        <family val="2"/>
        <charset val="238"/>
      </rPr>
      <t>+</t>
    </r>
  </si>
  <si>
    <t>3. Verify candidate composition using diagnostic fragment ions</t>
  </si>
  <si>
    <t>DBE (double bound equivalent) rule must be a positive integer</t>
  </si>
  <si>
    <t>Number of O must be at least twice the number of COOH groups</t>
  </si>
  <si>
    <t>Calculated neutral mass:</t>
  </si>
  <si>
    <r>
      <t>Calculated [M+H]</t>
    </r>
    <r>
      <rPr>
        <b/>
        <vertAlign val="superscript"/>
        <sz val="11"/>
        <color theme="1"/>
        <rFont val="Calibri"/>
        <family val="2"/>
        <charset val="238"/>
      </rPr>
      <t>+</t>
    </r>
    <r>
      <rPr>
        <b/>
        <sz val="11"/>
        <color theme="1"/>
        <rFont val="Calibri"/>
        <family val="2"/>
        <charset val="238"/>
      </rPr>
      <t xml:space="preserve"> 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</si>
</sst>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0000"/>
  </numFmts>
  <fonts count="35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b/>
      <sz val="11"/>
      <name val="Calibri"/>
      <family val="2"/>
      <charset val="238"/>
    </font>
    <font>
      <sz val="10"/>
      <color theme="1"/>
      <name val="Aptos Narrow"/>
      <family val="2"/>
      <charset val="238"/>
      <scheme val="minor"/>
    </font>
    <font>
      <u/>
      <sz val="11"/>
      <color theme="10"/>
      <name val="Arial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6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vertAlign val="subscript"/>
      <sz val="11"/>
      <color theme="1"/>
      <name val="Calibri"/>
      <family val="2"/>
      <charset val="238"/>
    </font>
    <font>
      <b/>
      <sz val="11"/>
      <color theme="8" tint="-0.499984740745262"/>
      <name val="Calibri"/>
      <family val="2"/>
      <charset val="238"/>
    </font>
    <font>
      <b/>
      <vertAlign val="superscript"/>
      <sz val="11"/>
      <color theme="1"/>
      <name val="Calibri"/>
      <family val="2"/>
      <charset val="238"/>
    </font>
    <font>
      <b/>
      <sz val="16"/>
      <color rgb="FF1F1F1F"/>
      <name val="Calibri"/>
      <family val="2"/>
      <charset val="238"/>
    </font>
    <font>
      <sz val="12"/>
      <color theme="1"/>
      <name val="Calibri"/>
      <family val="2"/>
      <charset val="238"/>
    </font>
    <font>
      <sz val="12"/>
      <color rgb="FF1F1F1F"/>
      <name val="Calibri"/>
      <family val="2"/>
      <charset val="238"/>
    </font>
    <font>
      <sz val="11"/>
      <color rgb="FF1F1F1F"/>
      <name val="Calibri"/>
      <family val="2"/>
      <charset val="238"/>
    </font>
    <font>
      <b/>
      <sz val="11"/>
      <name val="Aptos"/>
      <family val="2"/>
    </font>
    <font>
      <sz val="11"/>
      <name val="Aptos"/>
      <family val="2"/>
    </font>
    <font>
      <b/>
      <sz val="14"/>
      <name val="Aptos"/>
      <family val="2"/>
    </font>
    <font>
      <sz val="9"/>
      <name val="Aptos"/>
      <family val="2"/>
    </font>
    <font>
      <u/>
      <sz val="11"/>
      <color theme="10"/>
      <name val="Aptos"/>
      <family val="2"/>
    </font>
    <font>
      <sz val="11"/>
      <color theme="1"/>
      <name val="Aptos"/>
      <family val="2"/>
    </font>
    <font>
      <sz val="11"/>
      <color rgb="FF4C545A"/>
      <name val="Aptos"/>
      <family val="2"/>
    </font>
    <font>
      <sz val="11"/>
      <color rgb="FF111827"/>
      <name val="Aptos"/>
      <family val="2"/>
    </font>
    <font>
      <sz val="11"/>
      <color rgb="FF333333"/>
      <name val="Aptos"/>
      <family val="2"/>
    </font>
    <font>
      <b/>
      <sz val="11"/>
      <color theme="1"/>
      <name val="Aptos"/>
      <family val="2"/>
    </font>
    <font>
      <sz val="9"/>
      <color indexed="81"/>
      <name val="Tahoma"/>
      <family val="2"/>
      <charset val="238"/>
    </font>
    <font>
      <b/>
      <sz val="16"/>
      <color rgb="FF002060"/>
      <name val="Calibri"/>
      <family val="2"/>
      <charset val="238"/>
    </font>
    <font>
      <b/>
      <sz val="11"/>
      <color rgb="FF002060"/>
      <name val="Calibri"/>
      <family val="2"/>
      <charset val="238"/>
    </font>
    <font>
      <sz val="11"/>
      <color rgb="FF002060"/>
      <name val="Calibri"/>
      <family val="2"/>
      <charset val="238"/>
    </font>
    <font>
      <b/>
      <sz val="12"/>
      <color rgb="FF002060"/>
      <name val="Calibri"/>
      <family val="2"/>
      <charset val="238"/>
    </font>
    <font>
      <i/>
      <sz val="11"/>
      <color rgb="FF002060"/>
      <name val="Aptos Narrow"/>
      <family val="2"/>
      <scheme val="minor"/>
    </font>
    <font>
      <b/>
      <sz val="11"/>
      <color theme="0"/>
      <name val="Calibri"/>
      <family val="2"/>
      <charset val="238"/>
    </font>
    <font>
      <b/>
      <vertAlign val="superscript"/>
      <sz val="11"/>
      <color theme="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0" fontId="5" fillId="0" borderId="0" applyNumberFormat="0" applyFill="0" applyBorder="0" applyAlignment="0" applyProtection="0"/>
    <xf numFmtId="0" fontId="1" fillId="0" borderId="0"/>
  </cellStyleXfs>
  <cellXfs count="118">
    <xf numFmtId="0" fontId="0" fillId="0" borderId="0" xfId="0"/>
    <xf numFmtId="0" fontId="7" fillId="0" borderId="0" xfId="0" applyFont="1"/>
    <xf numFmtId="0" fontId="6" fillId="0" borderId="0" xfId="0" applyFont="1"/>
    <xf numFmtId="164" fontId="6" fillId="0" borderId="0" xfId="0" applyNumberFormat="1" applyFont="1"/>
    <xf numFmtId="164" fontId="7" fillId="0" borderId="0" xfId="0" applyNumberFormat="1" applyFont="1"/>
    <xf numFmtId="0" fontId="14" fillId="0" borderId="0" xfId="0" applyFont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164" fontId="18" fillId="0" borderId="0" xfId="0" applyNumberFormat="1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2" fontId="17" fillId="0" borderId="0" xfId="0" applyNumberFormat="1" applyFont="1" applyAlignment="1">
      <alignment horizontal="center" vertical="center"/>
    </xf>
    <xf numFmtId="0" fontId="17" fillId="0" borderId="6" xfId="0" applyFont="1" applyBorder="1" applyAlignment="1">
      <alignment horizontal="left" vertical="center"/>
    </xf>
    <xf numFmtId="164" fontId="18" fillId="0" borderId="7" xfId="0" applyNumberFormat="1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164" fontId="17" fillId="0" borderId="7" xfId="0" applyNumberFormat="1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164" fontId="17" fillId="0" borderId="3" xfId="0" applyNumberFormat="1" applyFont="1" applyBorder="1" applyAlignment="1">
      <alignment horizontal="center" vertical="center"/>
    </xf>
    <xf numFmtId="2" fontId="17" fillId="0" borderId="3" xfId="0" applyNumberFormat="1" applyFont="1" applyBorder="1" applyAlignment="1">
      <alignment horizontal="center" vertical="center"/>
    </xf>
    <xf numFmtId="0" fontId="21" fillId="0" borderId="0" xfId="1" applyFont="1" applyFill="1" applyBorder="1"/>
    <xf numFmtId="0" fontId="18" fillId="0" borderId="5" xfId="0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/>
    </xf>
    <xf numFmtId="0" fontId="21" fillId="0" borderId="0" xfId="1" applyFont="1" applyFill="1" applyBorder="1" applyAlignment="1">
      <alignment vertical="center" wrapText="1"/>
    </xf>
    <xf numFmtId="0" fontId="22" fillId="0" borderId="0" xfId="0" applyFont="1" applyAlignment="1">
      <alignment horizontal="center"/>
    </xf>
    <xf numFmtId="0" fontId="18" fillId="0" borderId="5" xfId="0" applyFont="1" applyBorder="1" applyAlignment="1">
      <alignment horizontal="center"/>
    </xf>
    <xf numFmtId="0" fontId="18" fillId="0" borderId="0" xfId="0" applyFont="1" applyAlignment="1">
      <alignment horizontal="center"/>
    </xf>
    <xf numFmtId="164" fontId="18" fillId="0" borderId="4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8" fillId="0" borderId="0" xfId="2" applyFont="1" applyAlignment="1">
      <alignment horizontal="left" vertical="center"/>
    </xf>
    <xf numFmtId="164" fontId="18" fillId="0" borderId="4" xfId="0" applyNumberFormat="1" applyFont="1" applyBorder="1" applyAlignment="1">
      <alignment horizontal="center" vertical="center"/>
    </xf>
    <xf numFmtId="0" fontId="18" fillId="0" borderId="0" xfId="2" applyFont="1" applyAlignment="1">
      <alignment horizontal="right" vertical="center"/>
    </xf>
    <xf numFmtId="0" fontId="18" fillId="0" borderId="0" xfId="2" applyFont="1" applyAlignment="1">
      <alignment horizontal="center"/>
    </xf>
    <xf numFmtId="0" fontId="17" fillId="0" borderId="0" xfId="2" applyFont="1" applyAlignment="1">
      <alignment horizontal="left" vertical="center"/>
    </xf>
    <xf numFmtId="0" fontId="18" fillId="0" borderId="0" xfId="2" applyFont="1" applyAlignment="1">
      <alignment horizontal="center" vertical="center"/>
    </xf>
    <xf numFmtId="0" fontId="18" fillId="0" borderId="5" xfId="2" applyFont="1" applyBorder="1" applyAlignment="1">
      <alignment horizontal="center" vertical="center"/>
    </xf>
    <xf numFmtId="164" fontId="18" fillId="0" borderId="4" xfId="2" applyNumberFormat="1" applyFont="1" applyBorder="1" applyAlignment="1">
      <alignment horizontal="center" vertical="center"/>
    </xf>
    <xf numFmtId="0" fontId="18" fillId="0" borderId="0" xfId="2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23" fillId="0" borderId="0" xfId="0" applyFont="1" applyAlignment="1">
      <alignment vertical="center" wrapText="1"/>
    </xf>
    <xf numFmtId="0" fontId="24" fillId="0" borderId="0" xfId="0" applyFont="1" applyAlignment="1">
      <alignment horizontal="right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right"/>
    </xf>
    <xf numFmtId="0" fontId="18" fillId="0" borderId="0" xfId="0" applyFont="1" applyAlignment="1">
      <alignment horizontal="right" vertical="center" wrapText="1"/>
    </xf>
    <xf numFmtId="0" fontId="18" fillId="0" borderId="0" xfId="3" applyFont="1" applyFill="1" applyBorder="1" applyAlignment="1">
      <alignment horizontal="center" vertical="center"/>
    </xf>
    <xf numFmtId="0" fontId="22" fillId="0" borderId="0" xfId="0" applyFont="1" applyAlignment="1">
      <alignment horizontal="right"/>
    </xf>
    <xf numFmtId="0" fontId="18" fillId="0" borderId="0" xfId="4" applyFont="1" applyAlignment="1">
      <alignment horizontal="left" vertical="center"/>
    </xf>
    <xf numFmtId="0" fontId="18" fillId="0" borderId="0" xfId="4" applyFont="1" applyAlignment="1">
      <alignment horizontal="center" vertical="center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horizontal="left" vertical="center" indent="1"/>
    </xf>
    <xf numFmtId="0" fontId="26" fillId="0" borderId="0" xfId="0" applyFont="1"/>
    <xf numFmtId="0" fontId="21" fillId="0" borderId="0" xfId="1" applyFont="1" applyFill="1" applyBorder="1" applyAlignment="1">
      <alignment horizontal="left" vertical="center" wrapText="1" indent="1"/>
    </xf>
    <xf numFmtId="0" fontId="17" fillId="0" borderId="0" xfId="0" applyFont="1" applyAlignment="1">
      <alignment horizontal="left" vertical="center" wrapText="1"/>
    </xf>
    <xf numFmtId="2" fontId="17" fillId="0" borderId="0" xfId="0" applyNumberFormat="1" applyFont="1" applyAlignment="1">
      <alignment horizontal="center" vertical="center" wrapText="1"/>
    </xf>
    <xf numFmtId="0" fontId="18" fillId="0" borderId="5" xfId="3" applyFont="1" applyFill="1" applyBorder="1" applyAlignment="1">
      <alignment horizontal="center" vertical="center" wrapText="1"/>
    </xf>
    <xf numFmtId="0" fontId="18" fillId="0" borderId="0" xfId="3" applyFont="1" applyFill="1" applyBorder="1" applyAlignment="1">
      <alignment horizontal="center" vertical="center" wrapText="1"/>
    </xf>
    <xf numFmtId="0" fontId="21" fillId="0" borderId="0" xfId="1" applyFont="1" applyFill="1" applyBorder="1" applyAlignment="1">
      <alignment vertical="center"/>
    </xf>
    <xf numFmtId="0" fontId="26" fillId="0" borderId="0" xfId="0" applyFont="1" applyAlignment="1">
      <alignment vertical="center"/>
    </xf>
    <xf numFmtId="0" fontId="18" fillId="0" borderId="5" xfId="4" applyFont="1" applyBorder="1" applyAlignment="1">
      <alignment horizontal="center" vertical="center"/>
    </xf>
    <xf numFmtId="0" fontId="21" fillId="0" borderId="0" xfId="1" applyFont="1" applyFill="1" applyBorder="1" applyAlignment="1">
      <alignment horizontal="right"/>
    </xf>
    <xf numFmtId="0" fontId="18" fillId="0" borderId="0" xfId="1" applyFont="1" applyFill="1" applyBorder="1" applyAlignment="1">
      <alignment horizontal="center" vertical="center"/>
    </xf>
    <xf numFmtId="0" fontId="25" fillId="0" borderId="0" xfId="0" applyFont="1"/>
    <xf numFmtId="0" fontId="24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1" fontId="17" fillId="0" borderId="0" xfId="0" applyNumberFormat="1" applyFont="1" applyAlignment="1">
      <alignment horizontal="center" vertical="center"/>
    </xf>
    <xf numFmtId="0" fontId="21" fillId="2" borderId="0" xfId="1" applyFont="1" applyFill="1" applyBorder="1" applyAlignment="1">
      <alignment vertical="center" wrapText="1"/>
    </xf>
    <xf numFmtId="0" fontId="18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 vertical="center"/>
    </xf>
    <xf numFmtId="0" fontId="18" fillId="2" borderId="5" xfId="0" applyFont="1" applyFill="1" applyBorder="1" applyAlignment="1">
      <alignment horizontal="center" vertical="center"/>
    </xf>
    <xf numFmtId="164" fontId="18" fillId="2" borderId="4" xfId="0" applyNumberFormat="1" applyFont="1" applyFill="1" applyBorder="1" applyAlignment="1">
      <alignment horizontal="center" vertical="center"/>
    </xf>
    <xf numFmtId="0" fontId="18" fillId="2" borderId="0" xfId="0" applyFont="1" applyFill="1" applyAlignment="1">
      <alignment horizontal="center" vertical="center"/>
    </xf>
    <xf numFmtId="164" fontId="17" fillId="2" borderId="0" xfId="0" applyNumberFormat="1" applyFont="1" applyFill="1" applyAlignment="1">
      <alignment horizontal="center" vertical="center"/>
    </xf>
    <xf numFmtId="2" fontId="17" fillId="2" borderId="0" xfId="0" applyNumberFormat="1" applyFont="1" applyFill="1" applyAlignment="1">
      <alignment horizontal="center" vertical="center"/>
    </xf>
    <xf numFmtId="1" fontId="17" fillId="2" borderId="0" xfId="0" applyNumberFormat="1" applyFont="1" applyFill="1" applyAlignment="1">
      <alignment horizontal="center" vertical="center"/>
    </xf>
    <xf numFmtId="0" fontId="21" fillId="2" borderId="0" xfId="1" applyFont="1" applyFill="1" applyBorder="1"/>
    <xf numFmtId="164" fontId="18" fillId="2" borderId="4" xfId="0" applyNumberFormat="1" applyFont="1" applyFill="1" applyBorder="1" applyAlignment="1">
      <alignment horizontal="center" vertical="center" wrapText="1"/>
    </xf>
    <xf numFmtId="0" fontId="18" fillId="2" borderId="0" xfId="2" applyFont="1" applyFill="1" applyAlignment="1">
      <alignment horizontal="left" vertical="center"/>
    </xf>
    <xf numFmtId="0" fontId="18" fillId="2" borderId="0" xfId="2" applyFont="1" applyFill="1" applyAlignment="1">
      <alignment horizontal="right" vertical="center"/>
    </xf>
    <xf numFmtId="0" fontId="18" fillId="2" borderId="0" xfId="2" applyFont="1" applyFill="1" applyAlignment="1">
      <alignment horizontal="center" vertical="center"/>
    </xf>
    <xf numFmtId="0" fontId="17" fillId="2" borderId="0" xfId="2" applyFont="1" applyFill="1" applyAlignment="1">
      <alignment horizontal="left" vertical="center"/>
    </xf>
    <xf numFmtId="0" fontId="18" fillId="2" borderId="5" xfId="2" applyFont="1" applyFill="1" applyBorder="1" applyAlignment="1">
      <alignment horizontal="center" vertical="center"/>
    </xf>
    <xf numFmtId="164" fontId="18" fillId="2" borderId="4" xfId="2" applyNumberFormat="1" applyFont="1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 wrapText="1"/>
    </xf>
    <xf numFmtId="0" fontId="28" fillId="0" borderId="0" xfId="0" applyFont="1" applyFill="1"/>
    <xf numFmtId="0" fontId="29" fillId="0" borderId="0" xfId="0" applyFont="1" applyFill="1"/>
    <xf numFmtId="0" fontId="30" fillId="0" borderId="0" xfId="0" applyFont="1" applyFill="1"/>
    <xf numFmtId="0" fontId="9" fillId="0" borderId="0" xfId="0" applyFont="1" applyFill="1"/>
    <xf numFmtId="0" fontId="7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164" fontId="7" fillId="0" borderId="0" xfId="0" applyNumberFormat="1" applyFont="1" applyFill="1"/>
    <xf numFmtId="0" fontId="11" fillId="3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164" fontId="7" fillId="4" borderId="1" xfId="0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  <xf numFmtId="164" fontId="3" fillId="4" borderId="2" xfId="0" applyNumberFormat="1" applyFont="1" applyFill="1" applyBorder="1" applyAlignment="1">
      <alignment horizontal="center"/>
    </xf>
    <xf numFmtId="164" fontId="7" fillId="4" borderId="2" xfId="0" applyNumberFormat="1" applyFont="1" applyFill="1" applyBorder="1" applyAlignment="1">
      <alignment horizontal="center"/>
    </xf>
    <xf numFmtId="0" fontId="6" fillId="0" borderId="8" xfId="0" applyFont="1" applyBorder="1"/>
    <xf numFmtId="0" fontId="31" fillId="0" borderId="0" xfId="0" applyFont="1" applyFill="1"/>
    <xf numFmtId="0" fontId="14" fillId="0" borderId="0" xfId="0" applyFont="1" applyFill="1"/>
    <xf numFmtId="0" fontId="8" fillId="0" borderId="0" xfId="0" applyFont="1" applyFill="1"/>
    <xf numFmtId="0" fontId="13" fillId="0" borderId="0" xfId="0" applyFont="1" applyFill="1"/>
    <xf numFmtId="0" fontId="6" fillId="0" borderId="0" xfId="0" applyFont="1" applyFill="1" applyAlignment="1">
      <alignment horizontal="left"/>
    </xf>
    <xf numFmtId="0" fontId="11" fillId="4" borderId="0" xfId="0" applyFont="1" applyFill="1" applyAlignment="1">
      <alignment horizontal="center"/>
    </xf>
    <xf numFmtId="0" fontId="30" fillId="0" borderId="0" xfId="0" applyFont="1"/>
    <xf numFmtId="0" fontId="6" fillId="0" borderId="0" xfId="0" applyFont="1" applyAlignment="1"/>
    <xf numFmtId="0" fontId="3" fillId="0" borderId="0" xfId="0" applyFont="1" applyFill="1"/>
    <xf numFmtId="0" fontId="32" fillId="0" borderId="0" xfId="0" applyFont="1"/>
    <xf numFmtId="0" fontId="33" fillId="0" borderId="0" xfId="0" applyFont="1" applyFill="1" applyBorder="1" applyAlignment="1">
      <alignment horizontal="center"/>
    </xf>
    <xf numFmtId="165" fontId="33" fillId="0" borderId="0" xfId="0" applyNumberFormat="1" applyFont="1" applyFill="1" applyBorder="1"/>
  </cellXfs>
  <cellStyles count="5">
    <cellStyle name="Hypertextový odkaz" xfId="1" builtinId="8"/>
    <cellStyle name="Hypertextový odkaz 2" xfId="3" xr:uid="{8B32756A-2AC1-4EB1-A31E-0D2246EB5F99}"/>
    <cellStyle name="Normální" xfId="0" builtinId="0"/>
    <cellStyle name="Normální 3" xfId="4" xr:uid="{FE7C841E-E29F-4565-8EE9-BE0E13A4B758}"/>
    <cellStyle name="Normální 6" xfId="2" xr:uid="{0A6A08B6-3250-49C5-B770-FF7C2C9A1706}"/>
  </cellStyles>
  <dxfs count="6">
    <dxf>
      <font>
        <color rgb="FFC00000"/>
      </font>
      <fill>
        <patternFill>
          <fgColor rgb="FFCCCCFF"/>
        </patternFill>
      </fill>
    </dxf>
    <dxf>
      <font>
        <color rgb="FF00B050"/>
      </font>
      <fill>
        <patternFill>
          <fgColor rgb="FFCC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2"/>
      </font>
      <fill>
        <patternFill patternType="none">
          <bgColor auto="1"/>
        </patternFill>
      </fill>
      <border>
        <left/>
        <right/>
        <top/>
        <bottom/>
      </border>
    </dxf>
    <dxf>
      <font>
        <color theme="2"/>
      </font>
      <fill>
        <patternFill patternType="none">
          <bgColor auto="1"/>
        </patternFill>
      </fill>
      <border>
        <left/>
        <right/>
        <top/>
        <bottom/>
      </border>
    </dxf>
    <dxf>
      <font>
        <strike val="0"/>
        <color theme="2"/>
      </font>
      <fill>
        <patternFill patternType="none">
          <bgColor auto="1"/>
        </patternFill>
      </fill>
      <border>
        <left/>
        <right/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381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4.9320299901315048E-2"/>
                  <c:y val="0.16536212266964428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tx1">
                            <a:lumMod val="65000"/>
                            <a:lumOff val="3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baseline="0"/>
                      <a:t>R² = 0.9993</a:t>
                    </a:r>
                    <a:endParaRPr lang="en-US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'HFBCF DATABASE'!$H$643:$H$660</c:f>
              <c:numCache>
                <c:formatCode>General</c:formatCode>
                <c:ptCount val="18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9</c:v>
                </c:pt>
                <c:pt idx="4">
                  <c:v>10</c:v>
                </c:pt>
                <c:pt idx="5">
                  <c:v>12</c:v>
                </c:pt>
                <c:pt idx="6">
                  <c:v>13</c:v>
                </c:pt>
                <c:pt idx="7">
                  <c:v>14</c:v>
                </c:pt>
                <c:pt idx="8">
                  <c:v>16</c:v>
                </c:pt>
                <c:pt idx="9">
                  <c:v>17</c:v>
                </c:pt>
                <c:pt idx="10">
                  <c:v>18</c:v>
                </c:pt>
                <c:pt idx="11">
                  <c:v>19</c:v>
                </c:pt>
                <c:pt idx="12">
                  <c:v>20</c:v>
                </c:pt>
                <c:pt idx="13">
                  <c:v>21</c:v>
                </c:pt>
                <c:pt idx="14">
                  <c:v>22</c:v>
                </c:pt>
                <c:pt idx="15">
                  <c:v>23</c:v>
                </c:pt>
                <c:pt idx="16">
                  <c:v>24</c:v>
                </c:pt>
                <c:pt idx="17">
                  <c:v>26</c:v>
                </c:pt>
              </c:numCache>
            </c:numRef>
          </c:xVal>
          <c:yVal>
            <c:numRef>
              <c:f>'HFBCF DATABASE'!$I$643:$I$660</c:f>
              <c:numCache>
                <c:formatCode>0.00</c:formatCode>
                <c:ptCount val="18"/>
                <c:pt idx="0">
                  <c:v>4.4000000000000004</c:v>
                </c:pt>
                <c:pt idx="1">
                  <c:v>5.05</c:v>
                </c:pt>
                <c:pt idx="2">
                  <c:v>6.29</c:v>
                </c:pt>
                <c:pt idx="3">
                  <c:v>7.06</c:v>
                </c:pt>
                <c:pt idx="4" formatCode="General">
                  <c:v>7.54</c:v>
                </c:pt>
                <c:pt idx="5">
                  <c:v>8.74</c:v>
                </c:pt>
                <c:pt idx="6">
                  <c:v>9.3800000000000008</c:v>
                </c:pt>
                <c:pt idx="7">
                  <c:v>10.029999999999999</c:v>
                </c:pt>
                <c:pt idx="8">
                  <c:v>11.28</c:v>
                </c:pt>
                <c:pt idx="9">
                  <c:v>11.87</c:v>
                </c:pt>
                <c:pt idx="10">
                  <c:v>12.47</c:v>
                </c:pt>
                <c:pt idx="11">
                  <c:v>13.03</c:v>
                </c:pt>
                <c:pt idx="12">
                  <c:v>13.54</c:v>
                </c:pt>
                <c:pt idx="13">
                  <c:v>14.09</c:v>
                </c:pt>
                <c:pt idx="14">
                  <c:v>14.6</c:v>
                </c:pt>
                <c:pt idx="15">
                  <c:v>15.16</c:v>
                </c:pt>
                <c:pt idx="16">
                  <c:v>15.81</c:v>
                </c:pt>
                <c:pt idx="17">
                  <c:v>17.11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4F-407A-BF48-D2522A98D9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89029552"/>
        <c:axId val="1589075632"/>
      </c:scatterChart>
      <c:valAx>
        <c:axId val="15890295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Number of C in </a:t>
                </a:r>
                <a:r>
                  <a:rPr lang="cs-CZ"/>
                  <a:t>saturated HFBCF-</a:t>
                </a:r>
                <a:r>
                  <a:rPr lang="en-US"/>
                  <a:t>FA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075632"/>
        <c:crosses val="autoZero"/>
        <c:crossBetween val="midCat"/>
      </c:valAx>
      <c:valAx>
        <c:axId val="1589075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RT (min)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cs-CZ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158902955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411238</xdr:colOff>
      <xdr:row>637</xdr:row>
      <xdr:rowOff>326571</xdr:rowOff>
    </xdr:from>
    <xdr:to>
      <xdr:col>21</xdr:col>
      <xdr:colOff>332619</xdr:colOff>
      <xdr:row>670</xdr:row>
      <xdr:rowOff>108857</xdr:rowOff>
    </xdr:to>
    <xdr:graphicFrame macro="">
      <xdr:nvGraphicFramePr>
        <xdr:cNvPr id="3" name="Graf 2">
          <a:extLst>
            <a:ext uri="{FF2B5EF4-FFF2-40B4-BE49-F238E27FC236}">
              <a16:creationId xmlns:a16="http://schemas.microsoft.com/office/drawing/2014/main" id="{F423F4C3-CEFF-47FE-A0A0-CCB3C4905A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401782</xdr:colOff>
      <xdr:row>643</xdr:row>
      <xdr:rowOff>27710</xdr:rowOff>
    </xdr:from>
    <xdr:to>
      <xdr:col>17</xdr:col>
      <xdr:colOff>0</xdr:colOff>
      <xdr:row>645</xdr:row>
      <xdr:rowOff>35330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B3A10532-E60B-FFC9-987C-D0BF61A1B5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96218" y="1953492"/>
          <a:ext cx="3025140" cy="3678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arlínová Iva" id="{BB990E16-C23C-4A06-A7FF-9607C1464DC3}" userId="S::karlinova@bclab.eu::7780fc14-8b80-43e7-8b21-74bffda13cf7" providerId="AD"/>
</personList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4" dT="2026-06-03T08:38:46.15" personId="{BB990E16-C23C-4A06-A7FF-9607C1464DC3}" id="{2C48EFAA-C238-48AA-848F-6807821F0142}">
    <text>RRI = relative response index (indices were calculated for all HFBCF derivatives, which may facilitate future compound identification)</tex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hmdb.ca/metabolites/HMDB0000482" TargetMode="External"/><Relationship Id="rId21" Type="http://schemas.openxmlformats.org/officeDocument/2006/relationships/hyperlink" Target="https://www.hmdb.ca/metabolites/HMDB0000073" TargetMode="External"/><Relationship Id="rId324" Type="http://schemas.openxmlformats.org/officeDocument/2006/relationships/hyperlink" Target="https://www.hmdb.ca/metabolites/HMDB0002931" TargetMode="External"/><Relationship Id="rId531" Type="http://schemas.openxmlformats.org/officeDocument/2006/relationships/hyperlink" Target="https://www.hmdb.ca/metabolites/HMDB0002348" TargetMode="External"/><Relationship Id="rId629" Type="http://schemas.openxmlformats.org/officeDocument/2006/relationships/hyperlink" Target="https://pubchem.ncbi.nlm.nih.gov/compound/441021" TargetMode="External"/><Relationship Id="rId170" Type="http://schemas.openxmlformats.org/officeDocument/2006/relationships/hyperlink" Target="https://www.hmdb.ca/metabolites/HMDB0000718" TargetMode="External"/><Relationship Id="rId268" Type="http://schemas.openxmlformats.org/officeDocument/2006/relationships/hyperlink" Target="https://www.hmdb.ca/metabolites/HMDB0001954" TargetMode="External"/><Relationship Id="rId475" Type="http://schemas.openxmlformats.org/officeDocument/2006/relationships/hyperlink" Target="https://www.hmdb.ca/metabolites/HMDB0001147" TargetMode="External"/><Relationship Id="rId32" Type="http://schemas.openxmlformats.org/officeDocument/2006/relationships/hyperlink" Target="https://www.hmdb.ca/metabolites/HMDB0000130" TargetMode="External"/><Relationship Id="rId128" Type="http://schemas.openxmlformats.org/officeDocument/2006/relationships/hyperlink" Target="https://www.hmdb.ca/metabolites/HMDB0000532" TargetMode="External"/><Relationship Id="rId335" Type="http://schemas.openxmlformats.org/officeDocument/2006/relationships/hyperlink" Target="https://www.hmdb.ca/metabolites/HMDB0003503" TargetMode="External"/><Relationship Id="rId542" Type="http://schemas.openxmlformats.org/officeDocument/2006/relationships/hyperlink" Target="https://www.hmdb.ca/metabolites/HMDB0012136" TargetMode="External"/><Relationship Id="rId181" Type="http://schemas.openxmlformats.org/officeDocument/2006/relationships/hyperlink" Target="https://www.hmdb.ca/metabolites/HMDB0000746" TargetMode="External"/><Relationship Id="rId402" Type="http://schemas.openxmlformats.org/officeDocument/2006/relationships/hyperlink" Target="https://www.hmdb.ca/metabolites/HMDB0013631" TargetMode="External"/><Relationship Id="rId279" Type="http://schemas.openxmlformats.org/officeDocument/2006/relationships/hyperlink" Target="https://www.hmdb.ca/metabolites/HMDB0002024" TargetMode="External"/><Relationship Id="rId486" Type="http://schemas.openxmlformats.org/officeDocument/2006/relationships/hyperlink" Target="https://www.hmdb.ca/metabolites/HMDB0001877" TargetMode="External"/><Relationship Id="rId43" Type="http://schemas.openxmlformats.org/officeDocument/2006/relationships/hyperlink" Target="https://www.hmdb.ca/metabolites/HMDB0000164" TargetMode="External"/><Relationship Id="rId139" Type="http://schemas.openxmlformats.org/officeDocument/2006/relationships/hyperlink" Target="https://www.hmdb.ca/metabolites/HMDB0000617" TargetMode="External"/><Relationship Id="rId346" Type="http://schemas.openxmlformats.org/officeDocument/2006/relationships/hyperlink" Target="https://www.hmdb.ca/metabolites/HMDB0004230" TargetMode="External"/><Relationship Id="rId553" Type="http://schemas.openxmlformats.org/officeDocument/2006/relationships/hyperlink" Target="http://www.genome.jp/dbget-bin/www_bget?cpd:C15572" TargetMode="External"/><Relationship Id="rId192" Type="http://schemas.openxmlformats.org/officeDocument/2006/relationships/hyperlink" Target="https://www.hmdb.ca/metabolites/HMDB0000766" TargetMode="External"/><Relationship Id="rId206" Type="http://schemas.openxmlformats.org/officeDocument/2006/relationships/hyperlink" Target="https://www.hmdb.ca/metabolites/HMDB0000832" TargetMode="External"/><Relationship Id="rId413" Type="http://schemas.openxmlformats.org/officeDocument/2006/relationships/hyperlink" Target="https://www.hmdb.ca/metabolites/HMDB0032606" TargetMode="External"/><Relationship Id="rId497" Type="http://schemas.openxmlformats.org/officeDocument/2006/relationships/hyperlink" Target="https://www.hmdb.ca/metabolites/HMDB0003633" TargetMode="External"/><Relationship Id="rId620" Type="http://schemas.openxmlformats.org/officeDocument/2006/relationships/hyperlink" Target="https://pubchem.ncbi.nlm.nih.gov/compound/97118" TargetMode="External"/><Relationship Id="rId357" Type="http://schemas.openxmlformats.org/officeDocument/2006/relationships/hyperlink" Target="https://www.hmdb.ca/metabolites/HMDB0005047" TargetMode="External"/><Relationship Id="rId54" Type="http://schemas.openxmlformats.org/officeDocument/2006/relationships/hyperlink" Target="https://www.hmdb.ca/metabolites/HMDB0000197" TargetMode="External"/><Relationship Id="rId217" Type="http://schemas.openxmlformats.org/officeDocument/2006/relationships/hyperlink" Target="https://www.hmdb.ca/metabolites/HMDB0000892" TargetMode="External"/><Relationship Id="rId564" Type="http://schemas.openxmlformats.org/officeDocument/2006/relationships/hyperlink" Target="https://hmdb.ca/metabolites/HMDB0036458" TargetMode="External"/><Relationship Id="rId424" Type="http://schemas.openxmlformats.org/officeDocument/2006/relationships/hyperlink" Target="https://www.hmdb.ca/metabolites/HMDB0000301" TargetMode="External"/><Relationship Id="rId631" Type="http://schemas.openxmlformats.org/officeDocument/2006/relationships/hyperlink" Target="https://pubchem.ncbi.nlm.nih.gov/compound/440742" TargetMode="External"/><Relationship Id="rId270" Type="http://schemas.openxmlformats.org/officeDocument/2006/relationships/hyperlink" Target="https://www.hmdb.ca/metabolites/HMDB0001976" TargetMode="External"/><Relationship Id="rId65" Type="http://schemas.openxmlformats.org/officeDocument/2006/relationships/hyperlink" Target="https://www.hmdb.ca/metabolites/HMDB0000225" TargetMode="External"/><Relationship Id="rId130" Type="http://schemas.openxmlformats.org/officeDocument/2006/relationships/hyperlink" Target="https://www.hmdb.ca/metabolites/HMDB0000555" TargetMode="External"/><Relationship Id="rId368" Type="http://schemas.openxmlformats.org/officeDocument/2006/relationships/hyperlink" Target="https://www.hmdb.ca/metabolites/HMDB0006695" TargetMode="External"/><Relationship Id="rId575" Type="http://schemas.openxmlformats.org/officeDocument/2006/relationships/hyperlink" Target="https://hmdb.ca/metabolites/HMDB0028790" TargetMode="External"/><Relationship Id="rId228" Type="http://schemas.openxmlformats.org/officeDocument/2006/relationships/hyperlink" Target="https://www.hmdb.ca/metabolites/HMDB0001049" TargetMode="External"/><Relationship Id="rId435" Type="http://schemas.openxmlformats.org/officeDocument/2006/relationships/hyperlink" Target="https://hmdb.ca/metabolites/HMDB0250701" TargetMode="External"/><Relationship Id="rId642" Type="http://schemas.openxmlformats.org/officeDocument/2006/relationships/hyperlink" Target="https://www.hmdb.ca/metabolites/HMDB0002259" TargetMode="External"/><Relationship Id="rId281" Type="http://schemas.openxmlformats.org/officeDocument/2006/relationships/hyperlink" Target="https://www.hmdb.ca/metabolites/HMDB0002038" TargetMode="External"/><Relationship Id="rId502" Type="http://schemas.openxmlformats.org/officeDocument/2006/relationships/hyperlink" Target="https://www.hmdb.ca/metabolites/HMDB0003349" TargetMode="External"/><Relationship Id="rId76" Type="http://schemas.openxmlformats.org/officeDocument/2006/relationships/hyperlink" Target="https://www.hmdb.ca/metabolites/HMDB0000291" TargetMode="External"/><Relationship Id="rId141" Type="http://schemas.openxmlformats.org/officeDocument/2006/relationships/hyperlink" Target="https://www.hmdb.ca/metabolites/HMDB0000622" TargetMode="External"/><Relationship Id="rId379" Type="http://schemas.openxmlformats.org/officeDocument/2006/relationships/hyperlink" Target="https://www.hmdb.ca/metabolites/HMDB0011754" TargetMode="External"/><Relationship Id="rId586" Type="http://schemas.openxmlformats.org/officeDocument/2006/relationships/hyperlink" Target="https://hmdb.ca/metabolites/HMDB0033939" TargetMode="External"/><Relationship Id="rId7" Type="http://schemas.openxmlformats.org/officeDocument/2006/relationships/hyperlink" Target="https://www.hmdb.ca/metabolites/HMDB0000002" TargetMode="External"/><Relationship Id="rId239" Type="http://schemas.openxmlformats.org/officeDocument/2006/relationships/hyperlink" Target="https://www.hmdb.ca/metabolites/HMDB0001325" TargetMode="External"/><Relationship Id="rId446" Type="http://schemas.openxmlformats.org/officeDocument/2006/relationships/hyperlink" Target="https://hmdb.ca/metabolites/HMDB0000392" TargetMode="External"/><Relationship Id="rId653" Type="http://schemas.openxmlformats.org/officeDocument/2006/relationships/drawing" Target="../drawings/drawing1.xml"/><Relationship Id="rId292" Type="http://schemas.openxmlformats.org/officeDocument/2006/relationships/hyperlink" Target="https://www.hmdb.ca/metabolites/HMDB0002183" TargetMode="External"/><Relationship Id="rId306" Type="http://schemas.openxmlformats.org/officeDocument/2006/relationships/hyperlink" Target="https://www.hmdb.ca/metabolites/HMDB0002322" TargetMode="External"/><Relationship Id="rId87" Type="http://schemas.openxmlformats.org/officeDocument/2006/relationships/hyperlink" Target="https://www.hmdb.ca/metabolites/HMDB0000341" TargetMode="External"/><Relationship Id="rId513" Type="http://schemas.openxmlformats.org/officeDocument/2006/relationships/hyperlink" Target="https://www.hmdb.ca/metabolites/HMDB0006899" TargetMode="External"/><Relationship Id="rId597" Type="http://schemas.openxmlformats.org/officeDocument/2006/relationships/hyperlink" Target="https://hmdb.ca/metabolites/HMDB0028906" TargetMode="External"/><Relationship Id="rId152" Type="http://schemas.openxmlformats.org/officeDocument/2006/relationships/hyperlink" Target="https://www.hmdb.ca/metabolites/HMDB0000671" TargetMode="External"/><Relationship Id="rId457" Type="http://schemas.openxmlformats.org/officeDocument/2006/relationships/hyperlink" Target="https://hmdb.ca/metabolites/HMDB0000687" TargetMode="External"/><Relationship Id="rId14" Type="http://schemas.openxmlformats.org/officeDocument/2006/relationships/hyperlink" Target="https://www.hmdb.ca/metabolites/HMDB0000033" TargetMode="External"/><Relationship Id="rId317" Type="http://schemas.openxmlformats.org/officeDocument/2006/relationships/hyperlink" Target="https://www.hmdb.ca/metabolites/HMDB0002641" TargetMode="External"/><Relationship Id="rId524" Type="http://schemas.openxmlformats.org/officeDocument/2006/relationships/hyperlink" Target="https://www.hmdb.ca/metabolites/HMDB0002070" TargetMode="External"/><Relationship Id="rId98" Type="http://schemas.openxmlformats.org/officeDocument/2006/relationships/hyperlink" Target="https://www.hmdb.ca/metabolites/HMDB0000408" TargetMode="External"/><Relationship Id="rId163" Type="http://schemas.openxmlformats.org/officeDocument/2006/relationships/hyperlink" Target="https://www.hmdb.ca/metabolites/HMDB0000703" TargetMode="External"/><Relationship Id="rId370" Type="http://schemas.openxmlformats.org/officeDocument/2006/relationships/hyperlink" Target="https://www.hmdb.ca/metabolites/HMDB0011178" TargetMode="External"/><Relationship Id="rId230" Type="http://schemas.openxmlformats.org/officeDocument/2006/relationships/hyperlink" Target="https://www.hmdb.ca/metabolites/HMDB0001138" TargetMode="External"/><Relationship Id="rId468" Type="http://schemas.openxmlformats.org/officeDocument/2006/relationships/hyperlink" Target="https://www.hmdb.ca/metabolites/HMDB0000947" TargetMode="External"/><Relationship Id="rId25" Type="http://schemas.openxmlformats.org/officeDocument/2006/relationships/hyperlink" Target="https://www.hmdb.ca/metabolites/HMDB0000094" TargetMode="External"/><Relationship Id="rId328" Type="http://schemas.openxmlformats.org/officeDocument/2006/relationships/hyperlink" Target="https://www.hmdb.ca/metabolites/HMDB0003229" TargetMode="External"/><Relationship Id="rId535" Type="http://schemas.openxmlformats.org/officeDocument/2006/relationships/hyperlink" Target="https://www.hmdb.ca/metabolites/HMDB0012309" TargetMode="External"/><Relationship Id="rId174" Type="http://schemas.openxmlformats.org/officeDocument/2006/relationships/hyperlink" Target="https://www.hmdb.ca/metabolites/HMDB0000725" TargetMode="External"/><Relationship Id="rId381" Type="http://schemas.openxmlformats.org/officeDocument/2006/relationships/hyperlink" Target="https://www.hmdb.ca/metabolites/HMDB0011757" TargetMode="External"/><Relationship Id="rId602" Type="http://schemas.openxmlformats.org/officeDocument/2006/relationships/hyperlink" Target="https://hmdb.ca/metabolites/HMDB0253028" TargetMode="External"/><Relationship Id="rId241" Type="http://schemas.openxmlformats.org/officeDocument/2006/relationships/hyperlink" Target="https://www.hmdb.ca/metabolites/HMDB0001352" TargetMode="External"/><Relationship Id="rId479" Type="http://schemas.openxmlformats.org/officeDocument/2006/relationships/hyperlink" Target="https://www.hmdb.ca/metabolites/HMDB0001268" TargetMode="External"/><Relationship Id="rId36" Type="http://schemas.openxmlformats.org/officeDocument/2006/relationships/hyperlink" Target="https://www.hmdb.ca/metabolites/HMDB0000148" TargetMode="External"/><Relationship Id="rId339" Type="http://schemas.openxmlformats.org/officeDocument/2006/relationships/hyperlink" Target="https://www.hmdb.ca/metabolites/HMDB0003797" TargetMode="External"/><Relationship Id="rId546" Type="http://schemas.openxmlformats.org/officeDocument/2006/relationships/hyperlink" Target="https://www.hmdb.ca/metabolites/HMDB0013211" TargetMode="External"/><Relationship Id="rId101" Type="http://schemas.openxmlformats.org/officeDocument/2006/relationships/hyperlink" Target="https://www.hmdb.ca/metabolites/HMDB0000424" TargetMode="External"/><Relationship Id="rId185" Type="http://schemas.openxmlformats.org/officeDocument/2006/relationships/hyperlink" Target="https://www.hmdb.ca/metabolites/HMDB0000752" TargetMode="External"/><Relationship Id="rId406" Type="http://schemas.openxmlformats.org/officeDocument/2006/relationships/hyperlink" Target="https://www.hmdb.ca/metabolites/HMDB0013701" TargetMode="External"/><Relationship Id="rId392" Type="http://schemas.openxmlformats.org/officeDocument/2006/relationships/hyperlink" Target="https://www.hmdb.ca/metabolites/HMDB0013231" TargetMode="External"/><Relationship Id="rId613" Type="http://schemas.openxmlformats.org/officeDocument/2006/relationships/hyperlink" Target="https://hmdb.ca/metabolites/HMDB0094692" TargetMode="External"/><Relationship Id="rId252" Type="http://schemas.openxmlformats.org/officeDocument/2006/relationships/hyperlink" Target="https://www.hmdb.ca/metabolites/HMDB0001553" TargetMode="External"/><Relationship Id="rId47" Type="http://schemas.openxmlformats.org/officeDocument/2006/relationships/hyperlink" Target="https://www.hmdb.ca/metabolites/HMDB0000187" TargetMode="External"/><Relationship Id="rId112" Type="http://schemas.openxmlformats.org/officeDocument/2006/relationships/hyperlink" Target="https://www.hmdb.ca/metabolites/HMDB0000452" TargetMode="External"/><Relationship Id="rId557" Type="http://schemas.openxmlformats.org/officeDocument/2006/relationships/hyperlink" Target="https://www.hmdb.ca/metabolites/HMDB0028941" TargetMode="External"/><Relationship Id="rId196" Type="http://schemas.openxmlformats.org/officeDocument/2006/relationships/hyperlink" Target="https://www.hmdb.ca/metabolites/HMDB0000806" TargetMode="External"/><Relationship Id="rId417" Type="http://schemas.openxmlformats.org/officeDocument/2006/relationships/hyperlink" Target="https://www.hmdb.ca/metabolites/HMDB0255618" TargetMode="External"/><Relationship Id="rId624" Type="http://schemas.openxmlformats.org/officeDocument/2006/relationships/hyperlink" Target="https://pubchem.ncbi.nlm.nih.gov/compound/77743" TargetMode="External"/><Relationship Id="rId263" Type="http://schemas.openxmlformats.org/officeDocument/2006/relationships/hyperlink" Target="https://www.hmdb.ca/metabolites/HMDB0001867" TargetMode="External"/><Relationship Id="rId470" Type="http://schemas.openxmlformats.org/officeDocument/2006/relationships/hyperlink" Target="https://www.hmdb.ca/metabolites/HMDB0000956" TargetMode="External"/><Relationship Id="rId58" Type="http://schemas.openxmlformats.org/officeDocument/2006/relationships/hyperlink" Target="https://www.hmdb.ca/metabolites/HMDB0000207" TargetMode="External"/><Relationship Id="rId123" Type="http://schemas.openxmlformats.org/officeDocument/2006/relationships/hyperlink" Target="https://www.hmdb.ca/metabolites/HMDB0000511" TargetMode="External"/><Relationship Id="rId330" Type="http://schemas.openxmlformats.org/officeDocument/2006/relationships/hyperlink" Target="https://www.hmdb.ca/metabolites/HMDB0003269" TargetMode="External"/><Relationship Id="rId568" Type="http://schemas.openxmlformats.org/officeDocument/2006/relationships/hyperlink" Target="https://hmdb.ca/metabolites/HMDB0006272" TargetMode="External"/><Relationship Id="rId165" Type="http://schemas.openxmlformats.org/officeDocument/2006/relationships/hyperlink" Target="https://www.hmdb.ca/metabolites/HMDB0000710" TargetMode="External"/><Relationship Id="rId372" Type="http://schemas.openxmlformats.org/officeDocument/2006/relationships/hyperlink" Target="https://www.hmdb.ca/metabolites/HMDB0011716" TargetMode="External"/><Relationship Id="rId428" Type="http://schemas.openxmlformats.org/officeDocument/2006/relationships/hyperlink" Target="https://www.hmdb.ca/metabolites/HMDB0000159" TargetMode="External"/><Relationship Id="rId635" Type="http://schemas.openxmlformats.org/officeDocument/2006/relationships/hyperlink" Target="https://www.hmdb.ca/metabolites/HMDB0000482" TargetMode="External"/><Relationship Id="rId232" Type="http://schemas.openxmlformats.org/officeDocument/2006/relationships/hyperlink" Target="https://www.hmdb.ca/metabolites/HMDB0001169" TargetMode="External"/><Relationship Id="rId274" Type="http://schemas.openxmlformats.org/officeDocument/2006/relationships/hyperlink" Target="https://www.hmdb.ca/metabolites/HMDB0001999" TargetMode="External"/><Relationship Id="rId481" Type="http://schemas.openxmlformats.org/officeDocument/2006/relationships/hyperlink" Target="https://www.hmdb.ca/metabolites/HMDB0001370" TargetMode="External"/><Relationship Id="rId27" Type="http://schemas.openxmlformats.org/officeDocument/2006/relationships/hyperlink" Target="https://www.hmdb.ca/metabolites/HMDB0000112" TargetMode="External"/><Relationship Id="rId69" Type="http://schemas.openxmlformats.org/officeDocument/2006/relationships/hyperlink" Target="https://www.hmdb.ca/metabolites/HMDB0000243" TargetMode="External"/><Relationship Id="rId134" Type="http://schemas.openxmlformats.org/officeDocument/2006/relationships/hyperlink" Target="https://www.hmdb.ca/metabolites/HMDB0000575" TargetMode="External"/><Relationship Id="rId537" Type="http://schemas.openxmlformats.org/officeDocument/2006/relationships/hyperlink" Target="https://www.hmdb.ca/metabolites/HMDB0012267" TargetMode="External"/><Relationship Id="rId579" Type="http://schemas.openxmlformats.org/officeDocument/2006/relationships/hyperlink" Target="https://hmdb.ca/metabolites/HMDB0060273" TargetMode="External"/><Relationship Id="rId80" Type="http://schemas.openxmlformats.org/officeDocument/2006/relationships/hyperlink" Target="https://www.hmdb.ca/metabolites/HMDB0000321" TargetMode="External"/><Relationship Id="rId176" Type="http://schemas.openxmlformats.org/officeDocument/2006/relationships/hyperlink" Target="https://www.hmdb.ca/metabolites/HMDB0000730" TargetMode="External"/><Relationship Id="rId341" Type="http://schemas.openxmlformats.org/officeDocument/2006/relationships/hyperlink" Target="https://www.hmdb.ca/metabolites/HMDB0003966" TargetMode="External"/><Relationship Id="rId383" Type="http://schemas.openxmlformats.org/officeDocument/2006/relationships/hyperlink" Target="https://www.hmdb.ca/metabolites/HMDB0012162" TargetMode="External"/><Relationship Id="rId439" Type="http://schemas.openxmlformats.org/officeDocument/2006/relationships/hyperlink" Target="https://hmdb.ca/metabolites/HMDB0000279" TargetMode="External"/><Relationship Id="rId590" Type="http://schemas.openxmlformats.org/officeDocument/2006/relationships/hyperlink" Target="https://hmdb.ca/metabolites/HMDB0028818" TargetMode="External"/><Relationship Id="rId604" Type="http://schemas.openxmlformats.org/officeDocument/2006/relationships/hyperlink" Target="https://hmdb.ca/metabolites/HMDB0029224" TargetMode="External"/><Relationship Id="rId646" Type="http://schemas.openxmlformats.org/officeDocument/2006/relationships/hyperlink" Target="https://www.hmdb.ca/metabolites/HMDB0002345" TargetMode="External"/><Relationship Id="rId201" Type="http://schemas.openxmlformats.org/officeDocument/2006/relationships/hyperlink" Target="https://www.hmdb.ca/metabolites/HMDB0000819" TargetMode="External"/><Relationship Id="rId243" Type="http://schemas.openxmlformats.org/officeDocument/2006/relationships/hyperlink" Target="https://www.hmdb.ca/metabolites/HMDB0001392" TargetMode="External"/><Relationship Id="rId285" Type="http://schemas.openxmlformats.org/officeDocument/2006/relationships/hyperlink" Target="https://www.hmdb.ca/metabolites/HMDB0002064" TargetMode="External"/><Relationship Id="rId450" Type="http://schemas.openxmlformats.org/officeDocument/2006/relationships/hyperlink" Target="https://hmdb.ca/metabolites/HMDB0000477" TargetMode="External"/><Relationship Id="rId506" Type="http://schemas.openxmlformats.org/officeDocument/2006/relationships/hyperlink" Target="https://www.hmdb.ca/metabolites/HMDB0255174" TargetMode="External"/><Relationship Id="rId38" Type="http://schemas.openxmlformats.org/officeDocument/2006/relationships/hyperlink" Target="https://www.hmdb.ca/metabolites/HMDB0000152" TargetMode="External"/><Relationship Id="rId103" Type="http://schemas.openxmlformats.org/officeDocument/2006/relationships/hyperlink" Target="https://www.hmdb.ca/metabolites/HMDB0000426" TargetMode="External"/><Relationship Id="rId310" Type="http://schemas.openxmlformats.org/officeDocument/2006/relationships/hyperlink" Target="https://www.hmdb.ca/metabolites/HMDB0002368" TargetMode="External"/><Relationship Id="rId492" Type="http://schemas.openxmlformats.org/officeDocument/2006/relationships/hyperlink" Target="https://www.hmdb.ca/metabolites/HMDB0002001" TargetMode="External"/><Relationship Id="rId548" Type="http://schemas.openxmlformats.org/officeDocument/2006/relationships/hyperlink" Target="https://www.hmdb.ca/metabolites/HMDB0013287" TargetMode="External"/><Relationship Id="rId91" Type="http://schemas.openxmlformats.org/officeDocument/2006/relationships/hyperlink" Target="https://www.hmdb.ca/metabolites/HMDB0000355" TargetMode="External"/><Relationship Id="rId145" Type="http://schemas.openxmlformats.org/officeDocument/2006/relationships/hyperlink" Target="https://www.hmdb.ca/metabolites/HMDB0000638" TargetMode="External"/><Relationship Id="rId187" Type="http://schemas.openxmlformats.org/officeDocument/2006/relationships/hyperlink" Target="https://www.hmdb.ca/metabolites/HMDB0000755" TargetMode="External"/><Relationship Id="rId352" Type="http://schemas.openxmlformats.org/officeDocument/2006/relationships/hyperlink" Target="https://www.hmdb.ca/metabolites/HMDB0004825" TargetMode="External"/><Relationship Id="rId394" Type="http://schemas.openxmlformats.org/officeDocument/2006/relationships/hyperlink" Target="https://www.hmdb.ca/metabolites/HMDB0013247" TargetMode="External"/><Relationship Id="rId408" Type="http://schemas.openxmlformats.org/officeDocument/2006/relationships/hyperlink" Target="https://www.hmdb.ca/metabolites/HMDB0013716" TargetMode="External"/><Relationship Id="rId615" Type="http://schemas.openxmlformats.org/officeDocument/2006/relationships/hyperlink" Target="https://hmdb.ca/metabolites/HMDB0031654" TargetMode="External"/><Relationship Id="rId212" Type="http://schemas.openxmlformats.org/officeDocument/2006/relationships/hyperlink" Target="https://www.hmdb.ca/metabolites/HMDB0000866" TargetMode="External"/><Relationship Id="rId254" Type="http://schemas.openxmlformats.org/officeDocument/2006/relationships/hyperlink" Target="https://www.hmdb.ca/metabolites/HMDB0001624" TargetMode="External"/><Relationship Id="rId49" Type="http://schemas.openxmlformats.org/officeDocument/2006/relationships/hyperlink" Target="https://www.hmdb.ca/metabolites/HMDB0000191" TargetMode="External"/><Relationship Id="rId114" Type="http://schemas.openxmlformats.org/officeDocument/2006/relationships/hyperlink" Target="https://www.hmdb.ca/metabolites/HMDB0000472" TargetMode="External"/><Relationship Id="rId296" Type="http://schemas.openxmlformats.org/officeDocument/2006/relationships/hyperlink" Target="https://www.hmdb.ca/metabolites/HMDB0002203" TargetMode="External"/><Relationship Id="rId461" Type="http://schemas.openxmlformats.org/officeDocument/2006/relationships/hyperlink" Target="https://www.hmdb.ca/metabolites/HMDB0000782" TargetMode="External"/><Relationship Id="rId517" Type="http://schemas.openxmlformats.org/officeDocument/2006/relationships/hyperlink" Target="https://www.hmdb.ca/metabolites/HMDB0002108" TargetMode="External"/><Relationship Id="rId559" Type="http://schemas.openxmlformats.org/officeDocument/2006/relationships/hyperlink" Target="https://www.hmdb.ca/metabolites/HMDB0060365" TargetMode="External"/><Relationship Id="rId60" Type="http://schemas.openxmlformats.org/officeDocument/2006/relationships/hyperlink" Target="https://www.hmdb.ca/metabolites/HMDB0000209" TargetMode="External"/><Relationship Id="rId156" Type="http://schemas.openxmlformats.org/officeDocument/2006/relationships/hyperlink" Target="https://www.hmdb.ca/metabolites/HMDB0000684" TargetMode="External"/><Relationship Id="rId198" Type="http://schemas.openxmlformats.org/officeDocument/2006/relationships/hyperlink" Target="https://www.hmdb.ca/metabolites/HMDB0000801" TargetMode="External"/><Relationship Id="rId321" Type="http://schemas.openxmlformats.org/officeDocument/2006/relationships/hyperlink" Target="https://www.hmdb.ca/metabolites/HMDB0002823" TargetMode="External"/><Relationship Id="rId363" Type="http://schemas.openxmlformats.org/officeDocument/2006/relationships/hyperlink" Target="https://www.hmdb.ca/metabolites/HMDB0006029" TargetMode="External"/><Relationship Id="rId419" Type="http://schemas.openxmlformats.org/officeDocument/2006/relationships/hyperlink" Target="https://www.hmdb.ca/metabolites/HMDB0000706" TargetMode="External"/><Relationship Id="rId570" Type="http://schemas.openxmlformats.org/officeDocument/2006/relationships/hyperlink" Target="https://hmdb.ca/metabolites/HMDB0037115" TargetMode="External"/><Relationship Id="rId626" Type="http://schemas.openxmlformats.org/officeDocument/2006/relationships/hyperlink" Target="https://pubchem.ncbi.nlm.nih.gov/compound/1567" TargetMode="External"/><Relationship Id="rId223" Type="http://schemas.openxmlformats.org/officeDocument/2006/relationships/hyperlink" Target="https://www.hmdb.ca/metabolites/HMDB0000943" TargetMode="External"/><Relationship Id="rId430" Type="http://schemas.openxmlformats.org/officeDocument/2006/relationships/hyperlink" Target="https://hmdb.ca/metabolites/HMDB0000172" TargetMode="External"/><Relationship Id="rId18" Type="http://schemas.openxmlformats.org/officeDocument/2006/relationships/hyperlink" Target="https://www.hmdb.ca/metabolites/HMDB0000070" TargetMode="External"/><Relationship Id="rId265" Type="http://schemas.openxmlformats.org/officeDocument/2006/relationships/hyperlink" Target="https://www.hmdb.ca/metabolites/HMDB0001890" TargetMode="External"/><Relationship Id="rId472" Type="http://schemas.openxmlformats.org/officeDocument/2006/relationships/hyperlink" Target="https://www.hmdb.ca/metabolites/HMDB0000991" TargetMode="External"/><Relationship Id="rId528" Type="http://schemas.openxmlformats.org/officeDocument/2006/relationships/hyperlink" Target="https://www.hmdb.ca/metabolites/HMDB0002259" TargetMode="External"/><Relationship Id="rId125" Type="http://schemas.openxmlformats.org/officeDocument/2006/relationships/hyperlink" Target="https://www.hmdb.ca/metabolites/HMDB0000522" TargetMode="External"/><Relationship Id="rId167" Type="http://schemas.openxmlformats.org/officeDocument/2006/relationships/hyperlink" Target="https://www.hmdb.ca/metabolites/HMDB0000715" TargetMode="External"/><Relationship Id="rId332" Type="http://schemas.openxmlformats.org/officeDocument/2006/relationships/hyperlink" Target="https://www.hmdb.ca/metabolites/HMDB0003357" TargetMode="External"/><Relationship Id="rId374" Type="http://schemas.openxmlformats.org/officeDocument/2006/relationships/hyperlink" Target="https://www.hmdb.ca/metabolites/HMDB0011733" TargetMode="External"/><Relationship Id="rId581" Type="http://schemas.openxmlformats.org/officeDocument/2006/relationships/hyperlink" Target="https://hmdb.ca/metabolites/HMDB0033675" TargetMode="External"/><Relationship Id="rId71" Type="http://schemas.openxmlformats.org/officeDocument/2006/relationships/hyperlink" Target="https://www.hmdb.ca/metabolites/HMDB0000254" TargetMode="External"/><Relationship Id="rId234" Type="http://schemas.openxmlformats.org/officeDocument/2006/relationships/hyperlink" Target="https://www.hmdb.ca/metabolites/HMDB0001186" TargetMode="External"/><Relationship Id="rId637" Type="http://schemas.openxmlformats.org/officeDocument/2006/relationships/hyperlink" Target="https://www.hmdb.ca/metabolites/HMDB0000511" TargetMode="External"/><Relationship Id="rId2" Type="http://schemas.openxmlformats.org/officeDocument/2006/relationships/hyperlink" Target="https://www.hmdb.ca/metabolites/HMDB0000026" TargetMode="External"/><Relationship Id="rId29" Type="http://schemas.openxmlformats.org/officeDocument/2006/relationships/hyperlink" Target="https://www.hmdb.ca/metabolites/HMDB0000118" TargetMode="External"/><Relationship Id="rId276" Type="http://schemas.openxmlformats.org/officeDocument/2006/relationships/hyperlink" Target="https://www.hmdb.ca/metabolites/HMDB0002005" TargetMode="External"/><Relationship Id="rId441" Type="http://schemas.openxmlformats.org/officeDocument/2006/relationships/hyperlink" Target="https://hmdb.ca/metabolites/HMDB0062562" TargetMode="External"/><Relationship Id="rId483" Type="http://schemas.openxmlformats.org/officeDocument/2006/relationships/hyperlink" Target="https://www.hmdb.ca/metabolites/HMDB0001527" TargetMode="External"/><Relationship Id="rId539" Type="http://schemas.openxmlformats.org/officeDocument/2006/relationships/hyperlink" Target="https://www.hmdb.ca/metabolites/HMDB0012241" TargetMode="External"/><Relationship Id="rId40" Type="http://schemas.openxmlformats.org/officeDocument/2006/relationships/hyperlink" Target="https://www.hmdb.ca/metabolites/HMDB0000158" TargetMode="External"/><Relationship Id="rId136" Type="http://schemas.openxmlformats.org/officeDocument/2006/relationships/hyperlink" Target="https://www.hmdb.ca/metabolites/HMDB0000573" TargetMode="External"/><Relationship Id="rId178" Type="http://schemas.openxmlformats.org/officeDocument/2006/relationships/hyperlink" Target="https://www.hmdb.ca/metabolites/HMDB0000732" TargetMode="External"/><Relationship Id="rId301" Type="http://schemas.openxmlformats.org/officeDocument/2006/relationships/hyperlink" Target="https://www.hmdb.ca/metabolites/HMDB0002284" TargetMode="External"/><Relationship Id="rId343" Type="http://schemas.openxmlformats.org/officeDocument/2006/relationships/hyperlink" Target="https://www.hmdb.ca/metabolites/HMDB0004063" TargetMode="External"/><Relationship Id="rId550" Type="http://schemas.openxmlformats.org/officeDocument/2006/relationships/hyperlink" Target="https://www.hmdb.ca/metabolites/HMDB0013716" TargetMode="External"/><Relationship Id="rId82" Type="http://schemas.openxmlformats.org/officeDocument/2006/relationships/hyperlink" Target="https://www.hmdb.ca/metabolites/HMDB0000318" TargetMode="External"/><Relationship Id="rId203" Type="http://schemas.openxmlformats.org/officeDocument/2006/relationships/hyperlink" Target="https://www.hmdb.ca/metabolites/HMDB0000822" TargetMode="External"/><Relationship Id="rId385" Type="http://schemas.openxmlformats.org/officeDocument/2006/relationships/hyperlink" Target="https://www.hmdb.ca/metabolites/HMDB0012308" TargetMode="External"/><Relationship Id="rId592" Type="http://schemas.openxmlformats.org/officeDocument/2006/relationships/hyperlink" Target="https://hmdb.ca/metabolites/HMDB0031002" TargetMode="External"/><Relationship Id="rId606" Type="http://schemas.openxmlformats.org/officeDocument/2006/relationships/hyperlink" Target="https://hmdb.ca/metabolites/HMDB0062660" TargetMode="External"/><Relationship Id="rId648" Type="http://schemas.openxmlformats.org/officeDocument/2006/relationships/hyperlink" Target="https://www.hmdb.ca/metabolites/HMDB0001160" TargetMode="External"/><Relationship Id="rId245" Type="http://schemas.openxmlformats.org/officeDocument/2006/relationships/hyperlink" Target="https://www.hmdb.ca/metabolites/HMDB0001414" TargetMode="External"/><Relationship Id="rId287" Type="http://schemas.openxmlformats.org/officeDocument/2006/relationships/hyperlink" Target="https://www.hmdb.ca/metabolites/HMDB0002080" TargetMode="External"/><Relationship Id="rId410" Type="http://schemas.openxmlformats.org/officeDocument/2006/relationships/hyperlink" Target="https://www.hmdb.ca/metabolites/HMDB0030677" TargetMode="External"/><Relationship Id="rId452" Type="http://schemas.openxmlformats.org/officeDocument/2006/relationships/hyperlink" Target="https://hmdb.ca/metabolites/HMDB0000529" TargetMode="External"/><Relationship Id="rId494" Type="http://schemas.openxmlformats.org/officeDocument/2006/relationships/hyperlink" Target="https://www.hmdb.ca/metabolites/HMDB0004058" TargetMode="External"/><Relationship Id="rId508" Type="http://schemas.openxmlformats.org/officeDocument/2006/relationships/hyperlink" Target="https://www.hmdb.ca/metabolites/HMDB0005765" TargetMode="External"/><Relationship Id="rId105" Type="http://schemas.openxmlformats.org/officeDocument/2006/relationships/hyperlink" Target="https://www.hmdb.ca/metabolites/HMDB0000439" TargetMode="External"/><Relationship Id="rId147" Type="http://schemas.openxmlformats.org/officeDocument/2006/relationships/hyperlink" Target="https://www.hmdb.ca/metabolites/HMDB0000650" TargetMode="External"/><Relationship Id="rId312" Type="http://schemas.openxmlformats.org/officeDocument/2006/relationships/hyperlink" Target="https://www.hmdb.ca/metabolites/HMDB0002372" TargetMode="External"/><Relationship Id="rId354" Type="http://schemas.openxmlformats.org/officeDocument/2006/relationships/hyperlink" Target="https://www.hmdb.ca/metabolites/HMDB0004982" TargetMode="External"/><Relationship Id="rId51" Type="http://schemas.openxmlformats.org/officeDocument/2006/relationships/hyperlink" Target="https://www.hmdb.ca/metabolites/HMDB0000193" TargetMode="External"/><Relationship Id="rId93" Type="http://schemas.openxmlformats.org/officeDocument/2006/relationships/hyperlink" Target="https://www.hmdb.ca/metabolites/HMDB0000387" TargetMode="External"/><Relationship Id="rId189" Type="http://schemas.openxmlformats.org/officeDocument/2006/relationships/hyperlink" Target="https://www.hmdb.ca/metabolites/HMDB0000759" TargetMode="External"/><Relationship Id="rId396" Type="http://schemas.openxmlformats.org/officeDocument/2006/relationships/hyperlink" Target="https://www.hmdb.ca/metabolites/HMDB0013302" TargetMode="External"/><Relationship Id="rId561" Type="http://schemas.openxmlformats.org/officeDocument/2006/relationships/hyperlink" Target="https://hmdb.ca/metabolites/HMDB0038394" TargetMode="External"/><Relationship Id="rId617" Type="http://schemas.openxmlformats.org/officeDocument/2006/relationships/hyperlink" Target="https://pubchem.ncbi.nlm.nih.gov/compound/9934" TargetMode="External"/><Relationship Id="rId214" Type="http://schemas.openxmlformats.org/officeDocument/2006/relationships/hyperlink" Target="https://www.hmdb.ca/metabolites/HMDB0000872" TargetMode="External"/><Relationship Id="rId256" Type="http://schemas.openxmlformats.org/officeDocument/2006/relationships/hyperlink" Target="https://www.hmdb.ca/metabolites/HMDB0001713" TargetMode="External"/><Relationship Id="rId298" Type="http://schemas.openxmlformats.org/officeDocument/2006/relationships/hyperlink" Target="https://www.hmdb.ca/metabolites/HMDB0002231" TargetMode="External"/><Relationship Id="rId421" Type="http://schemas.openxmlformats.org/officeDocument/2006/relationships/hyperlink" Target="https://www.hmdb.ca/metabolites/HMDB0001964" TargetMode="External"/><Relationship Id="rId463" Type="http://schemas.openxmlformats.org/officeDocument/2006/relationships/hyperlink" Target="https://www.hmdb.ca/metabolites/HMDB0000847" TargetMode="External"/><Relationship Id="rId519" Type="http://schemas.openxmlformats.org/officeDocument/2006/relationships/hyperlink" Target="https://www.hmdb.ca/metabolites/HMDB0002096" TargetMode="External"/><Relationship Id="rId116" Type="http://schemas.openxmlformats.org/officeDocument/2006/relationships/hyperlink" Target="https://www.hmdb.ca/metabolites/HMDB0000479" TargetMode="External"/><Relationship Id="rId158" Type="http://schemas.openxmlformats.org/officeDocument/2006/relationships/hyperlink" Target="https://www.hmdb.ca/metabolites/HMDB0000691" TargetMode="External"/><Relationship Id="rId323" Type="http://schemas.openxmlformats.org/officeDocument/2006/relationships/hyperlink" Target="https://www.hmdb.ca/metabolites/HMDB0002925" TargetMode="External"/><Relationship Id="rId530" Type="http://schemas.openxmlformats.org/officeDocument/2006/relationships/hyperlink" Target="https://www.hmdb.ca/metabolites/HMDB0002345" TargetMode="External"/><Relationship Id="rId20" Type="http://schemas.openxmlformats.org/officeDocument/2006/relationships/hyperlink" Target="https://www.hmdb.ca/metabolites/HMDB0000072" TargetMode="External"/><Relationship Id="rId62" Type="http://schemas.openxmlformats.org/officeDocument/2006/relationships/hyperlink" Target="https://www.hmdb.ca/metabolites/HMDB0000216" TargetMode="External"/><Relationship Id="rId365" Type="http://schemas.openxmlformats.org/officeDocument/2006/relationships/hyperlink" Target="https://www.hmdb.ca/metabolites/HMDB0006284" TargetMode="External"/><Relationship Id="rId572" Type="http://schemas.openxmlformats.org/officeDocument/2006/relationships/hyperlink" Target="https://hmdb.ca/metabolites/HMDB0002320" TargetMode="External"/><Relationship Id="rId628" Type="http://schemas.openxmlformats.org/officeDocument/2006/relationships/hyperlink" Target="https://pubchem.ncbi.nlm.nih.gov/compound/794" TargetMode="External"/><Relationship Id="rId225" Type="http://schemas.openxmlformats.org/officeDocument/2006/relationships/hyperlink" Target="https://www.hmdb.ca/metabolites/HMDB0000953" TargetMode="External"/><Relationship Id="rId267" Type="http://schemas.openxmlformats.org/officeDocument/2006/relationships/hyperlink" Target="https://www.hmdb.ca/metabolites/HMDB0001906" TargetMode="External"/><Relationship Id="rId432" Type="http://schemas.openxmlformats.org/officeDocument/2006/relationships/hyperlink" Target="https://hmdb.ca/metabolites/HMDB0000182" TargetMode="External"/><Relationship Id="rId474" Type="http://schemas.openxmlformats.org/officeDocument/2006/relationships/hyperlink" Target="https://www.hmdb.ca/metabolites/HMDB0001123" TargetMode="External"/><Relationship Id="rId127" Type="http://schemas.openxmlformats.org/officeDocument/2006/relationships/hyperlink" Target="https://www.hmdb.ca/metabolites/HMDB0000531" TargetMode="External"/><Relationship Id="rId31" Type="http://schemas.openxmlformats.org/officeDocument/2006/relationships/hyperlink" Target="https://www.hmdb.ca/metabolites/HMDB0000119" TargetMode="External"/><Relationship Id="rId73" Type="http://schemas.openxmlformats.org/officeDocument/2006/relationships/hyperlink" Target="https://www.hmdb.ca/metabolites/HMDB0000267" TargetMode="External"/><Relationship Id="rId169" Type="http://schemas.openxmlformats.org/officeDocument/2006/relationships/hyperlink" Target="https://www.hmdb.ca/metabolites/HMDB0000716" TargetMode="External"/><Relationship Id="rId334" Type="http://schemas.openxmlformats.org/officeDocument/2006/relationships/hyperlink" Target="https://www.hmdb.ca/metabolites/HMDB0003503" TargetMode="External"/><Relationship Id="rId376" Type="http://schemas.openxmlformats.org/officeDocument/2006/relationships/hyperlink" Target="https://www.hmdb.ca/metabolites/HMDB0011743" TargetMode="External"/><Relationship Id="rId541" Type="http://schemas.openxmlformats.org/officeDocument/2006/relationships/hyperlink" Target="https://www.hmdb.ca/metabolites/HMDB0012131" TargetMode="External"/><Relationship Id="rId583" Type="http://schemas.openxmlformats.org/officeDocument/2006/relationships/hyperlink" Target="https://hmdb.ca/metabolites/HMDB0032538" TargetMode="External"/><Relationship Id="rId639" Type="http://schemas.openxmlformats.org/officeDocument/2006/relationships/hyperlink" Target="https://www.hmdb.ca/metabolites/HMDB0000910" TargetMode="External"/><Relationship Id="rId4" Type="http://schemas.openxmlformats.org/officeDocument/2006/relationships/hyperlink" Target="http://www.genome.jp/dbget-bin/www_bget?cpd:C02642" TargetMode="External"/><Relationship Id="rId180" Type="http://schemas.openxmlformats.org/officeDocument/2006/relationships/hyperlink" Target="https://www.hmdb.ca/metabolites/HMDB0000745" TargetMode="External"/><Relationship Id="rId236" Type="http://schemas.openxmlformats.org/officeDocument/2006/relationships/hyperlink" Target="https://www.hmdb.ca/metabolites/HMDB0001257" TargetMode="External"/><Relationship Id="rId278" Type="http://schemas.openxmlformats.org/officeDocument/2006/relationships/hyperlink" Target="https://www.hmdb.ca/metabolites/HMDB0002017" TargetMode="External"/><Relationship Id="rId401" Type="http://schemas.openxmlformats.org/officeDocument/2006/relationships/hyperlink" Target="https://www.hmdb.ca/metabolites/HMDB0013622" TargetMode="External"/><Relationship Id="rId443" Type="http://schemas.openxmlformats.org/officeDocument/2006/relationships/hyperlink" Target="https://hmdb.ca/metabolites/HMDB0000375" TargetMode="External"/><Relationship Id="rId650" Type="http://schemas.openxmlformats.org/officeDocument/2006/relationships/hyperlink" Target="https://www.hmdb.ca/metabolites/HMDB0002003" TargetMode="External"/><Relationship Id="rId303" Type="http://schemas.openxmlformats.org/officeDocument/2006/relationships/hyperlink" Target="https://www.hmdb.ca/metabolites/HMDB0002287" TargetMode="External"/><Relationship Id="rId485" Type="http://schemas.openxmlformats.org/officeDocument/2006/relationships/hyperlink" Target="https://www.hmdb.ca/metabolites/HMDB0001870" TargetMode="External"/><Relationship Id="rId42" Type="http://schemas.openxmlformats.org/officeDocument/2006/relationships/hyperlink" Target="https://www.hmdb.ca/metabolites/HMDB0000162" TargetMode="External"/><Relationship Id="rId84" Type="http://schemas.openxmlformats.org/officeDocument/2006/relationships/hyperlink" Target="https://www.hmdb.ca/metabolites/HMDB0000337" TargetMode="External"/><Relationship Id="rId138" Type="http://schemas.openxmlformats.org/officeDocument/2006/relationships/hyperlink" Target="https://www.hmdb.ca/metabolites/HMDB0000603" TargetMode="External"/><Relationship Id="rId345" Type="http://schemas.openxmlformats.org/officeDocument/2006/relationships/hyperlink" Target="https://www.hmdb.ca/metabolites/HMDB0004095" TargetMode="External"/><Relationship Id="rId387" Type="http://schemas.openxmlformats.org/officeDocument/2006/relationships/hyperlink" Target="https://www.hmdb.ca/metabolites/HMDB0013159" TargetMode="External"/><Relationship Id="rId510" Type="http://schemas.openxmlformats.org/officeDocument/2006/relationships/hyperlink" Target="https://www.hmdb.ca/metabolites/HMDB0005807" TargetMode="External"/><Relationship Id="rId552" Type="http://schemas.openxmlformats.org/officeDocument/2006/relationships/hyperlink" Target="https://www.hmdb.ca/metabolites/HMDB0245205" TargetMode="External"/><Relationship Id="rId594" Type="http://schemas.openxmlformats.org/officeDocument/2006/relationships/hyperlink" Target="https://hmdb.ca/metabolites/HMDB0029765" TargetMode="External"/><Relationship Id="rId608" Type="http://schemas.openxmlformats.org/officeDocument/2006/relationships/hyperlink" Target="https://hmdb.ca/metabolites/HMDB0029615" TargetMode="External"/><Relationship Id="rId191" Type="http://schemas.openxmlformats.org/officeDocument/2006/relationships/hyperlink" Target="https://www.hmdb.ca/metabolites/HMDB0000764" TargetMode="External"/><Relationship Id="rId205" Type="http://schemas.openxmlformats.org/officeDocument/2006/relationships/hyperlink" Target="https://www.hmdb.ca/metabolites/HMDB0000827" TargetMode="External"/><Relationship Id="rId247" Type="http://schemas.openxmlformats.org/officeDocument/2006/relationships/hyperlink" Target="https://www.hmdb.ca/metabolites/HMDB0001451" TargetMode="External"/><Relationship Id="rId412" Type="http://schemas.openxmlformats.org/officeDocument/2006/relationships/hyperlink" Target="https://www.hmdb.ca/metabolites/HMDB0032604" TargetMode="External"/><Relationship Id="rId107" Type="http://schemas.openxmlformats.org/officeDocument/2006/relationships/hyperlink" Target="https://www.hmdb.ca/metabolites/HMDB0000446" TargetMode="External"/><Relationship Id="rId289" Type="http://schemas.openxmlformats.org/officeDocument/2006/relationships/hyperlink" Target="https://www.hmdb.ca/metabolites/HMDB0002127" TargetMode="External"/><Relationship Id="rId454" Type="http://schemas.openxmlformats.org/officeDocument/2006/relationships/hyperlink" Target="https://hmdb.ca/metabolites/HMDB0000560" TargetMode="External"/><Relationship Id="rId496" Type="http://schemas.openxmlformats.org/officeDocument/2006/relationships/hyperlink" Target="https://www.hmdb.ca/metabolites/HMDB0003609" TargetMode="External"/><Relationship Id="rId11" Type="http://schemas.openxmlformats.org/officeDocument/2006/relationships/hyperlink" Target="https://www.hmdb.ca/metabolites/HMDB0000019" TargetMode="External"/><Relationship Id="rId53" Type="http://schemas.openxmlformats.org/officeDocument/2006/relationships/hyperlink" Target="http://www.genome.jp/dbget-bin/www_bget?cpd:C01262" TargetMode="External"/><Relationship Id="rId149" Type="http://schemas.openxmlformats.org/officeDocument/2006/relationships/hyperlink" Target="https://www.hmdb.ca/metabolites/HMDB0000665" TargetMode="External"/><Relationship Id="rId314" Type="http://schemas.openxmlformats.org/officeDocument/2006/relationships/hyperlink" Target="https://www.hmdb.ca/metabolites/HMDB0002453" TargetMode="External"/><Relationship Id="rId356" Type="http://schemas.openxmlformats.org/officeDocument/2006/relationships/hyperlink" Target="https://www.hmdb.ca/metabolites/HMDB0004989" TargetMode="External"/><Relationship Id="rId398" Type="http://schemas.openxmlformats.org/officeDocument/2006/relationships/hyperlink" Target="https://www.hmdb.ca/metabolites/HMDB0013312" TargetMode="External"/><Relationship Id="rId521" Type="http://schemas.openxmlformats.org/officeDocument/2006/relationships/hyperlink" Target="https://www.hmdb.ca/metabolites/HMDB0002085" TargetMode="External"/><Relationship Id="rId563" Type="http://schemas.openxmlformats.org/officeDocument/2006/relationships/hyperlink" Target="https://hmdb.ca/metabolites/HMDB0060484" TargetMode="External"/><Relationship Id="rId619" Type="http://schemas.openxmlformats.org/officeDocument/2006/relationships/hyperlink" Target="https://pubchem.ncbi.nlm.nih.gov/compound/90908" TargetMode="External"/><Relationship Id="rId95" Type="http://schemas.openxmlformats.org/officeDocument/2006/relationships/hyperlink" Target="https://www.hmdb.ca/metabolites/HMDB0000396" TargetMode="External"/><Relationship Id="rId160" Type="http://schemas.openxmlformats.org/officeDocument/2006/relationships/hyperlink" Target="https://www.hmdb.ca/metabolites/HMDB0000696" TargetMode="External"/><Relationship Id="rId216" Type="http://schemas.openxmlformats.org/officeDocument/2006/relationships/hyperlink" Target="https://www.hmdb.ca/metabolites/HMDB0000888" TargetMode="External"/><Relationship Id="rId423" Type="http://schemas.openxmlformats.org/officeDocument/2006/relationships/hyperlink" Target="https://hmdb.ca/metabolites/HMDB0304103" TargetMode="External"/><Relationship Id="rId258" Type="http://schemas.openxmlformats.org/officeDocument/2006/relationships/hyperlink" Target="https://www.hmdb.ca/metabolites/HMDB0001858" TargetMode="External"/><Relationship Id="rId465" Type="http://schemas.openxmlformats.org/officeDocument/2006/relationships/hyperlink" Target="https://www.hmdb.ca/metabolites/HMDB0000910" TargetMode="External"/><Relationship Id="rId630" Type="http://schemas.openxmlformats.org/officeDocument/2006/relationships/hyperlink" Target="https://pubchem.ncbi.nlm.nih.gov/compound/5280799" TargetMode="External"/><Relationship Id="rId22" Type="http://schemas.openxmlformats.org/officeDocument/2006/relationships/hyperlink" Target="https://www.hmdb.ca/metabolites/HMDB0000073" TargetMode="External"/><Relationship Id="rId64" Type="http://schemas.openxmlformats.org/officeDocument/2006/relationships/hyperlink" Target="https://www.hmdb.ca/metabolites/HMDB0000223" TargetMode="External"/><Relationship Id="rId118" Type="http://schemas.openxmlformats.org/officeDocument/2006/relationships/hyperlink" Target="https://www.hmdb.ca/metabolites/HMDB0000486" TargetMode="External"/><Relationship Id="rId325" Type="http://schemas.openxmlformats.org/officeDocument/2006/relationships/hyperlink" Target="https://www.hmdb.ca/metabolites/HMDB0002991" TargetMode="External"/><Relationship Id="rId367" Type="http://schemas.openxmlformats.org/officeDocument/2006/relationships/hyperlink" Target="https://www.hmdb.ca/metabolites/HMDB0006528" TargetMode="External"/><Relationship Id="rId532" Type="http://schemas.openxmlformats.org/officeDocument/2006/relationships/hyperlink" Target="https://www.hmdb.ca/metabolites/HMDB0013034" TargetMode="External"/><Relationship Id="rId574" Type="http://schemas.openxmlformats.org/officeDocument/2006/relationships/hyperlink" Target="https://hmdb.ca/metabolites/HMDB0028682" TargetMode="External"/><Relationship Id="rId171" Type="http://schemas.openxmlformats.org/officeDocument/2006/relationships/hyperlink" Target="https://www.hmdb.ca/metabolites/HMDB0000719" TargetMode="External"/><Relationship Id="rId227" Type="http://schemas.openxmlformats.org/officeDocument/2006/relationships/hyperlink" Target="https://www.hmdb.ca/metabolites/HMDB0001043" TargetMode="External"/><Relationship Id="rId269" Type="http://schemas.openxmlformats.org/officeDocument/2006/relationships/hyperlink" Target="https://www.hmdb.ca/metabolites/HMDB0001964" TargetMode="External"/><Relationship Id="rId434" Type="http://schemas.openxmlformats.org/officeDocument/2006/relationships/hyperlink" Target="https://hmdb.ca/metabolites/HMDB0000068" TargetMode="External"/><Relationship Id="rId476" Type="http://schemas.openxmlformats.org/officeDocument/2006/relationships/hyperlink" Target="https://www.hmdb.ca/metabolites/HMDB0001160" TargetMode="External"/><Relationship Id="rId641" Type="http://schemas.openxmlformats.org/officeDocument/2006/relationships/hyperlink" Target="https://www.hmdb.ca/metabolites/HMDB0000220" TargetMode="External"/><Relationship Id="rId33" Type="http://schemas.openxmlformats.org/officeDocument/2006/relationships/hyperlink" Target="https://www.hmdb.ca/metabolites/HMDB0000134" TargetMode="External"/><Relationship Id="rId129" Type="http://schemas.openxmlformats.org/officeDocument/2006/relationships/hyperlink" Target="https://www.hmdb.ca/metabolites/HMDB0000535" TargetMode="External"/><Relationship Id="rId280" Type="http://schemas.openxmlformats.org/officeDocument/2006/relationships/hyperlink" Target="https://www.hmdb.ca/metabolites/HMDB0002035" TargetMode="External"/><Relationship Id="rId336" Type="http://schemas.openxmlformats.org/officeDocument/2006/relationships/hyperlink" Target="https://www.hmdb.ca/metabolites/HMDB0003640" TargetMode="External"/><Relationship Id="rId501" Type="http://schemas.openxmlformats.org/officeDocument/2006/relationships/hyperlink" Target="https://www.hmdb.ca/metabolites/HMDB0003288" TargetMode="External"/><Relationship Id="rId543" Type="http://schemas.openxmlformats.org/officeDocument/2006/relationships/hyperlink" Target="https://www.hmdb.ca/metabolites/HMDB0012140" TargetMode="External"/><Relationship Id="rId75" Type="http://schemas.openxmlformats.org/officeDocument/2006/relationships/hyperlink" Target="https://www.hmdb.ca/metabolites/HMDB0000291" TargetMode="External"/><Relationship Id="rId140" Type="http://schemas.openxmlformats.org/officeDocument/2006/relationships/hyperlink" Target="https://www.hmdb.ca/metabolites/HMDB0000620" TargetMode="External"/><Relationship Id="rId182" Type="http://schemas.openxmlformats.org/officeDocument/2006/relationships/hyperlink" Target="https://www.hmdb.ca/metabolites/HMDB0000748" TargetMode="External"/><Relationship Id="rId378" Type="http://schemas.openxmlformats.org/officeDocument/2006/relationships/hyperlink" Target="https://www.hmdb.ca/metabolites/HMDB0011751" TargetMode="External"/><Relationship Id="rId403" Type="http://schemas.openxmlformats.org/officeDocument/2006/relationships/hyperlink" Target="https://www.hmdb.ca/metabolites/HMDB0013674" TargetMode="External"/><Relationship Id="rId585" Type="http://schemas.openxmlformats.org/officeDocument/2006/relationships/hyperlink" Target="https://hmdb.ca/metabolites/HMDB0029043" TargetMode="External"/><Relationship Id="rId6" Type="http://schemas.openxmlformats.org/officeDocument/2006/relationships/hyperlink" Target="https://www.hmdb.ca/metabolites/HMDB0000001" TargetMode="External"/><Relationship Id="rId238" Type="http://schemas.openxmlformats.org/officeDocument/2006/relationships/hyperlink" Target="https://www.hmdb.ca/metabolites/HMDB0001263" TargetMode="External"/><Relationship Id="rId445" Type="http://schemas.openxmlformats.org/officeDocument/2006/relationships/hyperlink" Target="https://hmdb.ca/metabolites/HMDB0000379" TargetMode="External"/><Relationship Id="rId487" Type="http://schemas.openxmlformats.org/officeDocument/2006/relationships/hyperlink" Target="https://www.hmdb.ca/metabolites/HMDB0001881" TargetMode="External"/><Relationship Id="rId610" Type="http://schemas.openxmlformats.org/officeDocument/2006/relationships/hyperlink" Target="https://hmdb.ca/metabolites/HMDB0255080" TargetMode="External"/><Relationship Id="rId652" Type="http://schemas.openxmlformats.org/officeDocument/2006/relationships/hyperlink" Target="https://www.hmdb.ca/metabolites/HMDB0000535" TargetMode="External"/><Relationship Id="rId291" Type="http://schemas.openxmlformats.org/officeDocument/2006/relationships/hyperlink" Target="https://www.hmdb.ca/metabolites/HMDB0002177" TargetMode="External"/><Relationship Id="rId305" Type="http://schemas.openxmlformats.org/officeDocument/2006/relationships/hyperlink" Target="https://www.hmdb.ca/metabolites/HMDB0002322" TargetMode="External"/><Relationship Id="rId347" Type="http://schemas.openxmlformats.org/officeDocument/2006/relationships/hyperlink" Target="https://www.hmdb.ca/metabolites/HMDB0004284" TargetMode="External"/><Relationship Id="rId512" Type="http://schemas.openxmlformats.org/officeDocument/2006/relationships/hyperlink" Target="https://www.hmdb.ca/metabolites/HMDB0006855" TargetMode="External"/><Relationship Id="rId44" Type="http://schemas.openxmlformats.org/officeDocument/2006/relationships/hyperlink" Target="https://www.hmdb.ca/metabolites/HMDB0000168" TargetMode="External"/><Relationship Id="rId86" Type="http://schemas.openxmlformats.org/officeDocument/2006/relationships/hyperlink" Target="https://www.hmdb.ca/metabolites/HMDB0000339" TargetMode="External"/><Relationship Id="rId151" Type="http://schemas.openxmlformats.org/officeDocument/2006/relationships/hyperlink" Target="https://www.hmdb.ca/metabolites/HMDB0000669" TargetMode="External"/><Relationship Id="rId389" Type="http://schemas.openxmlformats.org/officeDocument/2006/relationships/hyperlink" Target="https://www.hmdb.ca/metabolites/HMDB0013198" TargetMode="External"/><Relationship Id="rId554" Type="http://schemas.openxmlformats.org/officeDocument/2006/relationships/hyperlink" Target="http://pubchem.ncbi.nlm.nih.gov/summary/summary.cgi?cid=460" TargetMode="External"/><Relationship Id="rId596" Type="http://schemas.openxmlformats.org/officeDocument/2006/relationships/hyperlink" Target="https://hmdb.ca/metabolites/HMDB0028693" TargetMode="External"/><Relationship Id="rId193" Type="http://schemas.openxmlformats.org/officeDocument/2006/relationships/hyperlink" Target="https://www.hmdb.ca/metabolites/HMDB0000783" TargetMode="External"/><Relationship Id="rId207" Type="http://schemas.openxmlformats.org/officeDocument/2006/relationships/hyperlink" Target="https://www.hmdb.ca/metabolites/HMDB0000840" TargetMode="External"/><Relationship Id="rId249" Type="http://schemas.openxmlformats.org/officeDocument/2006/relationships/hyperlink" Target="https://www.hmdb.ca/metabolites/HMDB0001476" TargetMode="External"/><Relationship Id="rId414" Type="http://schemas.openxmlformats.org/officeDocument/2006/relationships/hyperlink" Target="https://www.hmdb.ca/metabolites/HMDB0033742" TargetMode="External"/><Relationship Id="rId456" Type="http://schemas.openxmlformats.org/officeDocument/2006/relationships/hyperlink" Target="https://hmdb.ca/metabolites/HMDB0000672" TargetMode="External"/><Relationship Id="rId498" Type="http://schemas.openxmlformats.org/officeDocument/2006/relationships/hyperlink" Target="https://www.hmdb.ca/metabolites/HMDB0004366" TargetMode="External"/><Relationship Id="rId621" Type="http://schemas.openxmlformats.org/officeDocument/2006/relationships/hyperlink" Target="https://pubchem.ncbi.nlm.nih.gov/compound/440726" TargetMode="External"/><Relationship Id="rId13" Type="http://schemas.openxmlformats.org/officeDocument/2006/relationships/hyperlink" Target="https://www.hmdb.ca/metabolites/HMDB0000023" TargetMode="External"/><Relationship Id="rId109" Type="http://schemas.openxmlformats.org/officeDocument/2006/relationships/hyperlink" Target="https://www.hmdb.ca/metabolites/HMDB0000450" TargetMode="External"/><Relationship Id="rId260" Type="http://schemas.openxmlformats.org/officeDocument/2006/relationships/hyperlink" Target="https://www.hmdb.ca/metabolites/HMDB0001863" TargetMode="External"/><Relationship Id="rId316" Type="http://schemas.openxmlformats.org/officeDocument/2006/relationships/hyperlink" Target="https://www.hmdb.ca/metabolites/HMDB0002601" TargetMode="External"/><Relationship Id="rId523" Type="http://schemas.openxmlformats.org/officeDocument/2006/relationships/hyperlink" Target="https://www.hmdb.ca/metabolites/HMDB0002068" TargetMode="External"/><Relationship Id="rId55" Type="http://schemas.openxmlformats.org/officeDocument/2006/relationships/hyperlink" Target="https://www.hmdb.ca/metabolites/HMDB0000202" TargetMode="External"/><Relationship Id="rId97" Type="http://schemas.openxmlformats.org/officeDocument/2006/relationships/hyperlink" Target="https://www.hmdb.ca/metabolites/HMDB0000407" TargetMode="External"/><Relationship Id="rId120" Type="http://schemas.openxmlformats.org/officeDocument/2006/relationships/hyperlink" Target="https://www.hmdb.ca/metabolites/HMDB0000499" TargetMode="External"/><Relationship Id="rId358" Type="http://schemas.openxmlformats.org/officeDocument/2006/relationships/hyperlink" Target="https://www.hmdb.ca/metabolites/HMDB0005060" TargetMode="External"/><Relationship Id="rId565" Type="http://schemas.openxmlformats.org/officeDocument/2006/relationships/hyperlink" Target="https://hmdb.ca/metabolites/HMDB0033747" TargetMode="External"/><Relationship Id="rId162" Type="http://schemas.openxmlformats.org/officeDocument/2006/relationships/hyperlink" Target="https://www.hmdb.ca/metabolites/HMDB0000701" TargetMode="External"/><Relationship Id="rId218" Type="http://schemas.openxmlformats.org/officeDocument/2006/relationships/hyperlink" Target="https://www.hmdb.ca/metabolites/HMDB0000893" TargetMode="External"/><Relationship Id="rId425" Type="http://schemas.openxmlformats.org/officeDocument/2006/relationships/hyperlink" Target="https://www.hmdb.ca/metabolites/HMDB0255061" TargetMode="External"/><Relationship Id="rId467" Type="http://schemas.openxmlformats.org/officeDocument/2006/relationships/hyperlink" Target="https://www.hmdb.ca/metabolites/HMDB0000933" TargetMode="External"/><Relationship Id="rId632" Type="http://schemas.openxmlformats.org/officeDocument/2006/relationships/hyperlink" Target="https://pubchem.ncbi.nlm.nih.gov/compound/21873141" TargetMode="External"/><Relationship Id="rId271" Type="http://schemas.openxmlformats.org/officeDocument/2006/relationships/hyperlink" Target="https://www.hmdb.ca/metabolites/HMDB0001942" TargetMode="External"/><Relationship Id="rId24" Type="http://schemas.openxmlformats.org/officeDocument/2006/relationships/hyperlink" Target="https://www.hmdb.ca/metabolites/HMDB0000092" TargetMode="External"/><Relationship Id="rId66" Type="http://schemas.openxmlformats.org/officeDocument/2006/relationships/hyperlink" Target="https://www.hmdb.ca/metabolites/HMDB0000226" TargetMode="External"/><Relationship Id="rId131" Type="http://schemas.openxmlformats.org/officeDocument/2006/relationships/hyperlink" Target="https://www.hmdb.ca/metabolites/HMDB0000557" TargetMode="External"/><Relationship Id="rId327" Type="http://schemas.openxmlformats.org/officeDocument/2006/relationships/hyperlink" Target="https://www.hmdb.ca/metabolites/HMDB0003156" TargetMode="External"/><Relationship Id="rId369" Type="http://schemas.openxmlformats.org/officeDocument/2006/relationships/hyperlink" Target="https://www.hmdb.ca/metabolites/HMDB0011175" TargetMode="External"/><Relationship Id="rId534" Type="http://schemas.openxmlformats.org/officeDocument/2006/relationships/hyperlink" Target="https://www.hmdb.ca/metabolites/HMDB0001253" TargetMode="External"/><Relationship Id="rId576" Type="http://schemas.openxmlformats.org/officeDocument/2006/relationships/hyperlink" Target="https://hmdb.ca/metabolites/HMDB0028685" TargetMode="External"/><Relationship Id="rId173" Type="http://schemas.openxmlformats.org/officeDocument/2006/relationships/hyperlink" Target="https://www.hmdb.ca/metabolites/HMDB0000721" TargetMode="External"/><Relationship Id="rId229" Type="http://schemas.openxmlformats.org/officeDocument/2006/relationships/hyperlink" Target="https://www.hmdb.ca/metabolites/HMDB0001065" TargetMode="External"/><Relationship Id="rId380" Type="http://schemas.openxmlformats.org/officeDocument/2006/relationships/hyperlink" Target="https://www.hmdb.ca/metabolites/HMDB0011756" TargetMode="External"/><Relationship Id="rId436" Type="http://schemas.openxmlformats.org/officeDocument/2006/relationships/hyperlink" Target="https://hmdb.ca/metabolites/HMDB0000020" TargetMode="External"/><Relationship Id="rId601" Type="http://schemas.openxmlformats.org/officeDocument/2006/relationships/hyperlink" Target="https://hmdb.ca/metabolites/HMDB0028686" TargetMode="External"/><Relationship Id="rId643" Type="http://schemas.openxmlformats.org/officeDocument/2006/relationships/hyperlink" Target="https://www.hmdb.ca/metabolites/HMDB0000827" TargetMode="External"/><Relationship Id="rId240" Type="http://schemas.openxmlformats.org/officeDocument/2006/relationships/hyperlink" Target="https://www.hmdb.ca/metabolites/HMDB0001336" TargetMode="External"/><Relationship Id="rId478" Type="http://schemas.openxmlformats.org/officeDocument/2006/relationships/hyperlink" Target="https://www.hmdb.ca/metabolites/HMDB0001241" TargetMode="External"/><Relationship Id="rId35" Type="http://schemas.openxmlformats.org/officeDocument/2006/relationships/hyperlink" Target="https://www.hmdb.ca/metabolites/HMDB0000139" TargetMode="External"/><Relationship Id="rId77" Type="http://schemas.openxmlformats.org/officeDocument/2006/relationships/hyperlink" Target="https://www.hmdb.ca/metabolites/HMDB0000303" TargetMode="External"/><Relationship Id="rId100" Type="http://schemas.openxmlformats.org/officeDocument/2006/relationships/hyperlink" Target="https://www.hmdb.ca/metabolites/HMDB0000422" TargetMode="External"/><Relationship Id="rId282" Type="http://schemas.openxmlformats.org/officeDocument/2006/relationships/hyperlink" Target="https://www.hmdb.ca/metabolites/HMDB0002040" TargetMode="External"/><Relationship Id="rId338" Type="http://schemas.openxmlformats.org/officeDocument/2006/relationships/hyperlink" Target="https://www.hmdb.ca/metabolites/HMDB0003771" TargetMode="External"/><Relationship Id="rId503" Type="http://schemas.openxmlformats.org/officeDocument/2006/relationships/hyperlink" Target="https://www.hmdb.ca/metabolites/HMDB0003073" TargetMode="External"/><Relationship Id="rId545" Type="http://schemas.openxmlformats.org/officeDocument/2006/relationships/hyperlink" Target="https://www.hmdb.ca/metabolites/HMDB0012161" TargetMode="External"/><Relationship Id="rId587" Type="http://schemas.openxmlformats.org/officeDocument/2006/relationships/hyperlink" Target="https://hmdb.ca/metabolites/HMDB0028798" TargetMode="External"/><Relationship Id="rId8" Type="http://schemas.openxmlformats.org/officeDocument/2006/relationships/hyperlink" Target="https://www.hmdb.ca/metabolites/HMDB0000005" TargetMode="External"/><Relationship Id="rId142" Type="http://schemas.openxmlformats.org/officeDocument/2006/relationships/hyperlink" Target="https://www.hmdb.ca/metabolites/HMDB0000623" TargetMode="External"/><Relationship Id="rId184" Type="http://schemas.openxmlformats.org/officeDocument/2006/relationships/hyperlink" Target="https://www.hmdb.ca/metabolites/HMDB0000750" TargetMode="External"/><Relationship Id="rId391" Type="http://schemas.openxmlformats.org/officeDocument/2006/relationships/hyperlink" Target="https://www.hmdb.ca/metabolites/HMDB0013227" TargetMode="External"/><Relationship Id="rId405" Type="http://schemas.openxmlformats.org/officeDocument/2006/relationships/hyperlink" Target="https://www.hmdb.ca/metabolites/HMDB0013678" TargetMode="External"/><Relationship Id="rId447" Type="http://schemas.openxmlformats.org/officeDocument/2006/relationships/hyperlink" Target="https://hmdb.ca/metabolites/HMDB0000402" TargetMode="External"/><Relationship Id="rId612" Type="http://schemas.openxmlformats.org/officeDocument/2006/relationships/hyperlink" Target="https://hmdb.ca/metabolites/HMDB0034006" TargetMode="External"/><Relationship Id="rId251" Type="http://schemas.openxmlformats.org/officeDocument/2006/relationships/hyperlink" Target="https://www.hmdb.ca/metabolites/HMDB0001537" TargetMode="External"/><Relationship Id="rId489" Type="http://schemas.openxmlformats.org/officeDocument/2006/relationships/hyperlink" Target="https://www.hmdb.ca/metabolites/HMDB0001895" TargetMode="External"/><Relationship Id="rId654" Type="http://schemas.openxmlformats.org/officeDocument/2006/relationships/vmlDrawing" Target="../drawings/vmlDrawing1.vml"/><Relationship Id="rId46" Type="http://schemas.openxmlformats.org/officeDocument/2006/relationships/hyperlink" Target="https://www.hmdb.ca/metabolites/HMDB0000181" TargetMode="External"/><Relationship Id="rId293" Type="http://schemas.openxmlformats.org/officeDocument/2006/relationships/hyperlink" Target="https://www.hmdb.ca/metabolites/HMDB0002186" TargetMode="External"/><Relationship Id="rId307" Type="http://schemas.openxmlformats.org/officeDocument/2006/relationships/hyperlink" Target="https://www.hmdb.ca/metabolites/HMDB0002320" TargetMode="External"/><Relationship Id="rId349" Type="http://schemas.openxmlformats.org/officeDocument/2006/relationships/hyperlink" Target="https://www.hmdb.ca/metabolites/HMDB0004362" TargetMode="External"/><Relationship Id="rId514" Type="http://schemas.openxmlformats.org/officeDocument/2006/relationships/hyperlink" Target="https://www.hmdb.ca/metabolites/HMDB0011180" TargetMode="External"/><Relationship Id="rId556" Type="http://schemas.openxmlformats.org/officeDocument/2006/relationships/hyperlink" Target="https://www.hmdb.ca/metabolites/HMDB0060442" TargetMode="External"/><Relationship Id="rId88" Type="http://schemas.openxmlformats.org/officeDocument/2006/relationships/hyperlink" Target="https://www.hmdb.ca/metabolites/HMDB0000350" TargetMode="External"/><Relationship Id="rId111" Type="http://schemas.openxmlformats.org/officeDocument/2006/relationships/hyperlink" Target="https://www.hmdb.ca/metabolites/HMDB0000451" TargetMode="External"/><Relationship Id="rId153" Type="http://schemas.openxmlformats.org/officeDocument/2006/relationships/hyperlink" Target="https://www.hmdb.ca/metabolites/HMDB0000673" TargetMode="External"/><Relationship Id="rId195" Type="http://schemas.openxmlformats.org/officeDocument/2006/relationships/hyperlink" Target="https://www.hmdb.ca/metabolites/HMDB0000792" TargetMode="External"/><Relationship Id="rId209" Type="http://schemas.openxmlformats.org/officeDocument/2006/relationships/hyperlink" Target="https://www.hmdb.ca/metabolites/HMDB0000857" TargetMode="External"/><Relationship Id="rId360" Type="http://schemas.openxmlformats.org/officeDocument/2006/relationships/hyperlink" Target="https://www.hmdb.ca/metabolites/HMDB0005199" TargetMode="External"/><Relationship Id="rId416" Type="http://schemas.openxmlformats.org/officeDocument/2006/relationships/hyperlink" Target="http://www.genome.jp/dbget-bin/www_bget?cpd:C01198" TargetMode="External"/><Relationship Id="rId598" Type="http://schemas.openxmlformats.org/officeDocument/2006/relationships/hyperlink" Target="https://hmdb.ca/metabolites/HMDB0006248" TargetMode="External"/><Relationship Id="rId220" Type="http://schemas.openxmlformats.org/officeDocument/2006/relationships/hyperlink" Target="https://www.hmdb.ca/metabolites/HMDB0000913" TargetMode="External"/><Relationship Id="rId458" Type="http://schemas.openxmlformats.org/officeDocument/2006/relationships/hyperlink" Target="https://hmdb.ca/metabolites/HMDB0000729" TargetMode="External"/><Relationship Id="rId623" Type="http://schemas.openxmlformats.org/officeDocument/2006/relationships/hyperlink" Target="https://pubchem.ncbi.nlm.nih.gov/compound/440269" TargetMode="External"/><Relationship Id="rId15" Type="http://schemas.openxmlformats.org/officeDocument/2006/relationships/hyperlink" Target="https://www.hmdb.ca/metabolites/HMDB0000039" TargetMode="External"/><Relationship Id="rId57" Type="http://schemas.openxmlformats.org/officeDocument/2006/relationships/hyperlink" Target="https://www.hmdb.ca/metabolites/HMDB0000206" TargetMode="External"/><Relationship Id="rId262" Type="http://schemas.openxmlformats.org/officeDocument/2006/relationships/hyperlink" Target="https://www.hmdb.ca/metabolites/HMDB0001866" TargetMode="External"/><Relationship Id="rId318" Type="http://schemas.openxmlformats.org/officeDocument/2006/relationships/hyperlink" Target="https://www.hmdb.ca/metabolites/HMDB0002658" TargetMode="External"/><Relationship Id="rId525" Type="http://schemas.openxmlformats.org/officeDocument/2006/relationships/hyperlink" Target="https://www.hmdb.ca/metabolites/HMDB0002210" TargetMode="External"/><Relationship Id="rId567" Type="http://schemas.openxmlformats.org/officeDocument/2006/relationships/hyperlink" Target="https://hmdb.ca/metabolites/HMDB0062585" TargetMode="External"/><Relationship Id="rId99" Type="http://schemas.openxmlformats.org/officeDocument/2006/relationships/hyperlink" Target="https://www.hmdb.ca/metabolites/HMDB0000413" TargetMode="External"/><Relationship Id="rId122" Type="http://schemas.openxmlformats.org/officeDocument/2006/relationships/hyperlink" Target="https://www.hmdb.ca/metabolites/HMDB0000510" TargetMode="External"/><Relationship Id="rId164" Type="http://schemas.openxmlformats.org/officeDocument/2006/relationships/hyperlink" Target="https://www.hmdb.ca/metabolites/HMDB0000707" TargetMode="External"/><Relationship Id="rId371" Type="http://schemas.openxmlformats.org/officeDocument/2006/relationships/hyperlink" Target="https://www.hmdb.ca/metabolites/HMDB0011631" TargetMode="External"/><Relationship Id="rId427" Type="http://schemas.openxmlformats.org/officeDocument/2006/relationships/hyperlink" Target="https://www.hmdb.ca/metabolites/HMDB0000210" TargetMode="External"/><Relationship Id="rId469" Type="http://schemas.openxmlformats.org/officeDocument/2006/relationships/hyperlink" Target="https://www.hmdb.ca/metabolites/HMDB0000956" TargetMode="External"/><Relationship Id="rId634" Type="http://schemas.openxmlformats.org/officeDocument/2006/relationships/hyperlink" Target="https://pubchem.ncbi.nlm.nih.gov/compound/23593012" TargetMode="External"/><Relationship Id="rId26" Type="http://schemas.openxmlformats.org/officeDocument/2006/relationships/hyperlink" Target="https://www.hmdb.ca/metabolites/HMDB0000099" TargetMode="External"/><Relationship Id="rId231" Type="http://schemas.openxmlformats.org/officeDocument/2006/relationships/hyperlink" Target="https://www.hmdb.ca/metabolites/HMDB0001149" TargetMode="External"/><Relationship Id="rId273" Type="http://schemas.openxmlformats.org/officeDocument/2006/relationships/hyperlink" Target="https://www.hmdb.ca/metabolites/HMDB0001988" TargetMode="External"/><Relationship Id="rId329" Type="http://schemas.openxmlformats.org/officeDocument/2006/relationships/hyperlink" Target="https://www.hmdb.ca/metabolites/HMDB0003231" TargetMode="External"/><Relationship Id="rId480" Type="http://schemas.openxmlformats.org/officeDocument/2006/relationships/hyperlink" Target="https://www.hmdb.ca/metabolites/HMDB0006875" TargetMode="External"/><Relationship Id="rId536" Type="http://schemas.openxmlformats.org/officeDocument/2006/relationships/hyperlink" Target="https://www.hmdb.ca/metabolites/HMDB0012289" TargetMode="External"/><Relationship Id="rId68" Type="http://schemas.openxmlformats.org/officeDocument/2006/relationships/hyperlink" Target="https://www.hmdb.ca/metabolites/HMDB0000232" TargetMode="External"/><Relationship Id="rId133" Type="http://schemas.openxmlformats.org/officeDocument/2006/relationships/hyperlink" Target="https://www.hmdb.ca/metabolites/HMDB0000574" TargetMode="External"/><Relationship Id="rId175" Type="http://schemas.openxmlformats.org/officeDocument/2006/relationships/hyperlink" Target="https://www.hmdb.ca/metabolites/HMDB0000725" TargetMode="External"/><Relationship Id="rId340" Type="http://schemas.openxmlformats.org/officeDocument/2006/relationships/hyperlink" Target="https://www.hmdb.ca/metabolites/HMDB0003911" TargetMode="External"/><Relationship Id="rId578" Type="http://schemas.openxmlformats.org/officeDocument/2006/relationships/hyperlink" Target="https://hmdb.ca/metabolites/HMDB0031193" TargetMode="External"/><Relationship Id="rId200" Type="http://schemas.openxmlformats.org/officeDocument/2006/relationships/hyperlink" Target="https://www.hmdb.ca/metabolites/HMDB0000812" TargetMode="External"/><Relationship Id="rId382" Type="http://schemas.openxmlformats.org/officeDocument/2006/relationships/hyperlink" Target="https://www.hmdb.ca/metabolites/HMDB0012141" TargetMode="External"/><Relationship Id="rId438" Type="http://schemas.openxmlformats.org/officeDocument/2006/relationships/hyperlink" Target="https://hmdb.ca/metabolites/HMDB0000237" TargetMode="External"/><Relationship Id="rId603" Type="http://schemas.openxmlformats.org/officeDocument/2006/relationships/hyperlink" Target="https://hmdb.ca/metabolites/HMDB0034252" TargetMode="External"/><Relationship Id="rId645" Type="http://schemas.openxmlformats.org/officeDocument/2006/relationships/hyperlink" Target="https://www.hmdb.ca/metabolites/HMDB0002212" TargetMode="External"/><Relationship Id="rId242" Type="http://schemas.openxmlformats.org/officeDocument/2006/relationships/hyperlink" Target="https://www.hmdb.ca/metabolites/HMDB0001368" TargetMode="External"/><Relationship Id="rId284" Type="http://schemas.openxmlformats.org/officeDocument/2006/relationships/hyperlink" Target="https://www.hmdb.ca/metabolites/HMDB0002056" TargetMode="External"/><Relationship Id="rId491" Type="http://schemas.openxmlformats.org/officeDocument/2006/relationships/hyperlink" Target="https://www.hmdb.ca/metabolites/HMDB0002003" TargetMode="External"/><Relationship Id="rId505" Type="http://schemas.openxmlformats.org/officeDocument/2006/relationships/hyperlink" Target="https://www.hmdb.ca/metabolites/HMDB0002441" TargetMode="External"/><Relationship Id="rId37" Type="http://schemas.openxmlformats.org/officeDocument/2006/relationships/hyperlink" Target="https://www.hmdb.ca/metabolites/HMDB0000149" TargetMode="External"/><Relationship Id="rId79" Type="http://schemas.openxmlformats.org/officeDocument/2006/relationships/hyperlink" Target="https://www.hmdb.ca/metabolites/HMDB0000317" TargetMode="External"/><Relationship Id="rId102" Type="http://schemas.openxmlformats.org/officeDocument/2006/relationships/hyperlink" Target="https://www.hmdb.ca/metabolites/HMDB0000428" TargetMode="External"/><Relationship Id="rId144" Type="http://schemas.openxmlformats.org/officeDocument/2006/relationships/hyperlink" Target="https://www.hmdb.ca/metabolites/HMDB0000635" TargetMode="External"/><Relationship Id="rId547" Type="http://schemas.openxmlformats.org/officeDocument/2006/relationships/hyperlink" Target="https://www.hmdb.ca/metabolites/HMDB0013250" TargetMode="External"/><Relationship Id="rId589" Type="http://schemas.openxmlformats.org/officeDocument/2006/relationships/hyperlink" Target="https://hmdb.ca/metabolites/HMDB0029437" TargetMode="External"/><Relationship Id="rId90" Type="http://schemas.openxmlformats.org/officeDocument/2006/relationships/hyperlink" Target="https://www.hmdb.ca/metabolites/HMDB0000354" TargetMode="External"/><Relationship Id="rId186" Type="http://schemas.openxmlformats.org/officeDocument/2006/relationships/hyperlink" Target="https://www.hmdb.ca/metabolites/HMDB0000754" TargetMode="External"/><Relationship Id="rId351" Type="http://schemas.openxmlformats.org/officeDocument/2006/relationships/hyperlink" Target="https://www.hmdb.ca/metabolites/HMDB0004815" TargetMode="External"/><Relationship Id="rId393" Type="http://schemas.openxmlformats.org/officeDocument/2006/relationships/hyperlink" Target="https://www.hmdb.ca/metabolites/HMDB0013243" TargetMode="External"/><Relationship Id="rId407" Type="http://schemas.openxmlformats.org/officeDocument/2006/relationships/hyperlink" Target="https://www.hmdb.ca/metabolites/HMDB0013713" TargetMode="External"/><Relationship Id="rId449" Type="http://schemas.openxmlformats.org/officeDocument/2006/relationships/hyperlink" Target="https://hmdb.ca/metabolites/HMDB0000440" TargetMode="External"/><Relationship Id="rId614" Type="http://schemas.openxmlformats.org/officeDocument/2006/relationships/hyperlink" Target="https://hmdb.ca/metabolites/HMDB0094696" TargetMode="External"/><Relationship Id="rId656" Type="http://schemas.microsoft.com/office/2017/10/relationships/threadedComment" Target="../threadedComments/threadedComment1.xml"/><Relationship Id="rId211" Type="http://schemas.openxmlformats.org/officeDocument/2006/relationships/hyperlink" Target="https://www.hmdb.ca/metabolites/HMDB0000860" TargetMode="External"/><Relationship Id="rId253" Type="http://schemas.openxmlformats.org/officeDocument/2006/relationships/hyperlink" Target="https://www.hmdb.ca/metabolites/HMDB0001587" TargetMode="External"/><Relationship Id="rId295" Type="http://schemas.openxmlformats.org/officeDocument/2006/relationships/hyperlink" Target="https://www.hmdb.ca/metabolites/HMDB0002199" TargetMode="External"/><Relationship Id="rId309" Type="http://schemas.openxmlformats.org/officeDocument/2006/relationships/hyperlink" Target="https://www.hmdb.ca/metabolites/HMDB0002349" TargetMode="External"/><Relationship Id="rId460" Type="http://schemas.openxmlformats.org/officeDocument/2006/relationships/hyperlink" Target="https://hmdb.ca/metabolites/HMDB0000156" TargetMode="External"/><Relationship Id="rId516" Type="http://schemas.openxmlformats.org/officeDocument/2006/relationships/hyperlink" Target="https://www.hmdb.ca/metabolites/HMDB0002113" TargetMode="External"/><Relationship Id="rId48" Type="http://schemas.openxmlformats.org/officeDocument/2006/relationships/hyperlink" Target="https://www.hmdb.ca/metabolites/HMDB0000190" TargetMode="External"/><Relationship Id="rId113" Type="http://schemas.openxmlformats.org/officeDocument/2006/relationships/hyperlink" Target="https://www.hmdb.ca/metabolites/HMDB0000459" TargetMode="External"/><Relationship Id="rId320" Type="http://schemas.openxmlformats.org/officeDocument/2006/relationships/hyperlink" Target="https://www.hmdb.ca/metabolites/HMDB0002820" TargetMode="External"/><Relationship Id="rId558" Type="http://schemas.openxmlformats.org/officeDocument/2006/relationships/hyperlink" Target="https://www.hmdb.ca/metabolites/HMDB0031580" TargetMode="External"/><Relationship Id="rId155" Type="http://schemas.openxmlformats.org/officeDocument/2006/relationships/hyperlink" Target="https://www.hmdb.ca/metabolites/HMDB0000678" TargetMode="External"/><Relationship Id="rId197" Type="http://schemas.openxmlformats.org/officeDocument/2006/relationships/hyperlink" Target="https://www.hmdb.ca/metabolites/HMDB0000795" TargetMode="External"/><Relationship Id="rId362" Type="http://schemas.openxmlformats.org/officeDocument/2006/relationships/hyperlink" Target="https://www.hmdb.ca/metabolites/HMDB0006028" TargetMode="External"/><Relationship Id="rId418" Type="http://schemas.openxmlformats.org/officeDocument/2006/relationships/hyperlink" Target="https://www.hmdb.ca/metabolites/HMDB0000512" TargetMode="External"/><Relationship Id="rId625" Type="http://schemas.openxmlformats.org/officeDocument/2006/relationships/hyperlink" Target="https://pubchem.ncbi.nlm.nih.gov/compound/440119" TargetMode="External"/><Relationship Id="rId222" Type="http://schemas.openxmlformats.org/officeDocument/2006/relationships/hyperlink" Target="https://www.hmdb.ca/metabolites/HMDB0000927" TargetMode="External"/><Relationship Id="rId264" Type="http://schemas.openxmlformats.org/officeDocument/2006/relationships/hyperlink" Target="https://www.hmdb.ca/metabolites/HMDB0001873" TargetMode="External"/><Relationship Id="rId471" Type="http://schemas.openxmlformats.org/officeDocument/2006/relationships/hyperlink" Target="https://www.hmdb.ca/metabolites/HMDB0000954" TargetMode="External"/><Relationship Id="rId17" Type="http://schemas.openxmlformats.org/officeDocument/2006/relationships/hyperlink" Target="https://www.hmdb.ca/metabolites/HMDB0000060" TargetMode="External"/><Relationship Id="rId59" Type="http://schemas.openxmlformats.org/officeDocument/2006/relationships/hyperlink" Target="https://www.hmdb.ca/metabolites/HMDB0000208" TargetMode="External"/><Relationship Id="rId124" Type="http://schemas.openxmlformats.org/officeDocument/2006/relationships/hyperlink" Target="https://www.hmdb.ca/metabolites/HMDB0000521" TargetMode="External"/><Relationship Id="rId527" Type="http://schemas.openxmlformats.org/officeDocument/2006/relationships/hyperlink" Target="https://www.hmdb.ca/metabolites/HMDB0002264" TargetMode="External"/><Relationship Id="rId569" Type="http://schemas.openxmlformats.org/officeDocument/2006/relationships/hyperlink" Target="https://hmdb.ca/metabolites/HMDB0242128" TargetMode="External"/><Relationship Id="rId70" Type="http://schemas.openxmlformats.org/officeDocument/2006/relationships/hyperlink" Target="https://www.hmdb.ca/metabolites/HMDB0000245" TargetMode="External"/><Relationship Id="rId166" Type="http://schemas.openxmlformats.org/officeDocument/2006/relationships/hyperlink" Target="https://www.hmdb.ca/metabolites/HMDB0000714" TargetMode="External"/><Relationship Id="rId331" Type="http://schemas.openxmlformats.org/officeDocument/2006/relationships/hyperlink" Target="https://www.hmdb.ca/metabolites/HMDB0003355" TargetMode="External"/><Relationship Id="rId373" Type="http://schemas.openxmlformats.org/officeDocument/2006/relationships/hyperlink" Target="https://www.hmdb.ca/metabolites/HMDB0011723" TargetMode="External"/><Relationship Id="rId429" Type="http://schemas.openxmlformats.org/officeDocument/2006/relationships/hyperlink" Target="https://www.hmdb.ca/metabolites/HMDB0000167" TargetMode="External"/><Relationship Id="rId580" Type="http://schemas.openxmlformats.org/officeDocument/2006/relationships/hyperlink" Target="https://hmdb.ca/metabolites/HMDB0031159" TargetMode="External"/><Relationship Id="rId636" Type="http://schemas.openxmlformats.org/officeDocument/2006/relationships/hyperlink" Target="https://www.hmdb.ca/metabolites/HMDB0000847" TargetMode="External"/><Relationship Id="rId1" Type="http://schemas.openxmlformats.org/officeDocument/2006/relationships/hyperlink" Target="https://www.hmdb.ca/metabolites/HMDB0000017" TargetMode="External"/><Relationship Id="rId233" Type="http://schemas.openxmlformats.org/officeDocument/2006/relationships/hyperlink" Target="https://www.hmdb.ca/metabolites/HMDB0001183" TargetMode="External"/><Relationship Id="rId440" Type="http://schemas.openxmlformats.org/officeDocument/2006/relationships/hyperlink" Target="https://hmdb.ca/metabolites/HMDB0000279" TargetMode="External"/><Relationship Id="rId28" Type="http://schemas.openxmlformats.org/officeDocument/2006/relationships/hyperlink" Target="https://www.hmdb.ca/metabolites/HMDB0000115" TargetMode="External"/><Relationship Id="rId275" Type="http://schemas.openxmlformats.org/officeDocument/2006/relationships/hyperlink" Target="https://www.hmdb.ca/metabolites/HMDB0002000" TargetMode="External"/><Relationship Id="rId300" Type="http://schemas.openxmlformats.org/officeDocument/2006/relationships/hyperlink" Target="https://www.hmdb.ca/metabolites/HMDB0002266" TargetMode="External"/><Relationship Id="rId482" Type="http://schemas.openxmlformats.org/officeDocument/2006/relationships/hyperlink" Target="https://www.hmdb.ca/metabolites/HMDB0001422" TargetMode="External"/><Relationship Id="rId538" Type="http://schemas.openxmlformats.org/officeDocument/2006/relationships/hyperlink" Target="https://www.hmdb.ca/metabolites/HMDB0012265" TargetMode="External"/><Relationship Id="rId81" Type="http://schemas.openxmlformats.org/officeDocument/2006/relationships/hyperlink" Target="https://www.hmdb.ca/metabolites/HMDB0000325" TargetMode="External"/><Relationship Id="rId135" Type="http://schemas.openxmlformats.org/officeDocument/2006/relationships/hyperlink" Target="https://www.hmdb.ca/metabolites/HMDB0000590" TargetMode="External"/><Relationship Id="rId177" Type="http://schemas.openxmlformats.org/officeDocument/2006/relationships/hyperlink" Target="https://www.hmdb.ca/metabolites/HMDB0000735" TargetMode="External"/><Relationship Id="rId342" Type="http://schemas.openxmlformats.org/officeDocument/2006/relationships/hyperlink" Target="https://www.hmdb.ca/metabolites/HMDB0004041" TargetMode="External"/><Relationship Id="rId384" Type="http://schemas.openxmlformats.org/officeDocument/2006/relationships/hyperlink" Target="https://www.hmdb.ca/metabolites/HMDB0012275" TargetMode="External"/><Relationship Id="rId591" Type="http://schemas.openxmlformats.org/officeDocument/2006/relationships/hyperlink" Target="https://hmdb.ca/metabolites/HMDB0029058" TargetMode="External"/><Relationship Id="rId605" Type="http://schemas.openxmlformats.org/officeDocument/2006/relationships/hyperlink" Target="https://hmdb.ca/metabolites/HMDB0031225" TargetMode="External"/><Relationship Id="rId202" Type="http://schemas.openxmlformats.org/officeDocument/2006/relationships/hyperlink" Target="https://www.hmdb.ca/metabolites/HMDB0000821" TargetMode="External"/><Relationship Id="rId244" Type="http://schemas.openxmlformats.org/officeDocument/2006/relationships/hyperlink" Target="https://www.hmdb.ca/metabolites/HMDB0001398" TargetMode="External"/><Relationship Id="rId647" Type="http://schemas.openxmlformats.org/officeDocument/2006/relationships/hyperlink" Target="https://www.hmdb.ca/metabolites/HMDB0000944" TargetMode="External"/><Relationship Id="rId39" Type="http://schemas.openxmlformats.org/officeDocument/2006/relationships/hyperlink" Target="https://www.hmdb.ca/metabolites/HMDB0000152" TargetMode="External"/><Relationship Id="rId286" Type="http://schemas.openxmlformats.org/officeDocument/2006/relationships/hyperlink" Target="https://www.hmdb.ca/metabolites/HMDB0002072" TargetMode="External"/><Relationship Id="rId451" Type="http://schemas.openxmlformats.org/officeDocument/2006/relationships/hyperlink" Target="https://hmdb.ca/metabolites/HMDB0000484" TargetMode="External"/><Relationship Id="rId493" Type="http://schemas.openxmlformats.org/officeDocument/2006/relationships/hyperlink" Target="https://www.hmdb.ca/metabolites/HMDB0004207" TargetMode="External"/><Relationship Id="rId507" Type="http://schemas.openxmlformats.org/officeDocument/2006/relationships/hyperlink" Target="https://www.hmdb.ca/metabolites/HMDB0002362" TargetMode="External"/><Relationship Id="rId549" Type="http://schemas.openxmlformats.org/officeDocument/2006/relationships/hyperlink" Target="https://www.hmdb.ca/metabolites/HMDB0013713" TargetMode="External"/><Relationship Id="rId50" Type="http://schemas.openxmlformats.org/officeDocument/2006/relationships/hyperlink" Target="https://www.hmdb.ca/metabolites/HMDB0000192" TargetMode="External"/><Relationship Id="rId104" Type="http://schemas.openxmlformats.org/officeDocument/2006/relationships/hyperlink" Target="https://www.hmdb.ca/metabolites/HMDB0000434" TargetMode="External"/><Relationship Id="rId146" Type="http://schemas.openxmlformats.org/officeDocument/2006/relationships/hyperlink" Target="https://www.hmdb.ca/metabolites/HMDB0000641" TargetMode="External"/><Relationship Id="rId188" Type="http://schemas.openxmlformats.org/officeDocument/2006/relationships/hyperlink" Target="https://www.hmdb.ca/metabolites/HMDB0000755" TargetMode="External"/><Relationship Id="rId311" Type="http://schemas.openxmlformats.org/officeDocument/2006/relationships/hyperlink" Target="https://www.hmdb.ca/metabolites/HMDB0002356" TargetMode="External"/><Relationship Id="rId353" Type="http://schemas.openxmlformats.org/officeDocument/2006/relationships/hyperlink" Target="https://www.hmdb.ca/metabolites/HMDB0004825" TargetMode="External"/><Relationship Id="rId395" Type="http://schemas.openxmlformats.org/officeDocument/2006/relationships/hyperlink" Target="https://www.hmdb.ca/metabolites/HMDB0013248" TargetMode="External"/><Relationship Id="rId409" Type="http://schemas.openxmlformats.org/officeDocument/2006/relationships/hyperlink" Target="https://www.hmdb.ca/metabolites/HMDB0029147" TargetMode="External"/><Relationship Id="rId560" Type="http://schemas.openxmlformats.org/officeDocument/2006/relationships/hyperlink" Target="https://www.hmdb.ca/metabolites/HMDB0031594" TargetMode="External"/><Relationship Id="rId92" Type="http://schemas.openxmlformats.org/officeDocument/2006/relationships/hyperlink" Target="https://www.hmdb.ca/metabolites/HMDB0000360" TargetMode="External"/><Relationship Id="rId213" Type="http://schemas.openxmlformats.org/officeDocument/2006/relationships/hyperlink" Target="https://www.hmdb.ca/metabolites/HMDB0000870" TargetMode="External"/><Relationship Id="rId420" Type="http://schemas.openxmlformats.org/officeDocument/2006/relationships/hyperlink" Target="https://www.hmdb.ca/metabolites/HMDB0250764" TargetMode="External"/><Relationship Id="rId616" Type="http://schemas.openxmlformats.org/officeDocument/2006/relationships/hyperlink" Target="https://pubchem.ncbi.nlm.nih.gov/compound/2777993" TargetMode="External"/><Relationship Id="rId255" Type="http://schemas.openxmlformats.org/officeDocument/2006/relationships/hyperlink" Target="https://www.hmdb.ca/metabolites/HMDB0001645" TargetMode="External"/><Relationship Id="rId297" Type="http://schemas.openxmlformats.org/officeDocument/2006/relationships/hyperlink" Target="https://www.hmdb.ca/metabolites/HMDB0002226" TargetMode="External"/><Relationship Id="rId462" Type="http://schemas.openxmlformats.org/officeDocument/2006/relationships/hyperlink" Target="https://www.hmdb.ca/metabolites/HMDB0000772" TargetMode="External"/><Relationship Id="rId518" Type="http://schemas.openxmlformats.org/officeDocument/2006/relationships/hyperlink" Target="https://www.hmdb.ca/metabolites/HMDB0002107" TargetMode="External"/><Relationship Id="rId115" Type="http://schemas.openxmlformats.org/officeDocument/2006/relationships/hyperlink" Target="https://www.hmdb.ca/metabolites/HMDB0000479" TargetMode="External"/><Relationship Id="rId157" Type="http://schemas.openxmlformats.org/officeDocument/2006/relationships/hyperlink" Target="https://www.hmdb.ca/metabolites/HMDB0000689" TargetMode="External"/><Relationship Id="rId322" Type="http://schemas.openxmlformats.org/officeDocument/2006/relationships/hyperlink" Target="https://www.hmdb.ca/metabolites/HMDB0002884" TargetMode="External"/><Relationship Id="rId364" Type="http://schemas.openxmlformats.org/officeDocument/2006/relationships/hyperlink" Target="https://www.hmdb.ca/metabolites/HMDB0006116" TargetMode="External"/><Relationship Id="rId61" Type="http://schemas.openxmlformats.org/officeDocument/2006/relationships/hyperlink" Target="https://www.hmdb.ca/metabolites/HMDB0000214" TargetMode="External"/><Relationship Id="rId199" Type="http://schemas.openxmlformats.org/officeDocument/2006/relationships/hyperlink" Target="https://www.hmdb.ca/metabolites/HMDB0000808" TargetMode="External"/><Relationship Id="rId571" Type="http://schemas.openxmlformats.org/officeDocument/2006/relationships/hyperlink" Target="https://hmdb.ca/metabolites/HMDB0029432" TargetMode="External"/><Relationship Id="rId627" Type="http://schemas.openxmlformats.org/officeDocument/2006/relationships/hyperlink" Target="https://pubchem.ncbi.nlm.nih.gov/compound/95084" TargetMode="External"/><Relationship Id="rId19" Type="http://schemas.openxmlformats.org/officeDocument/2006/relationships/hyperlink" Target="https://www.hmdb.ca/metabolites/HMDB0000070" TargetMode="External"/><Relationship Id="rId224" Type="http://schemas.openxmlformats.org/officeDocument/2006/relationships/hyperlink" Target="https://www.hmdb.ca/metabolites/HMDB0000944" TargetMode="External"/><Relationship Id="rId266" Type="http://schemas.openxmlformats.org/officeDocument/2006/relationships/hyperlink" Target="https://www.hmdb.ca/metabolites/HMDB0001904" TargetMode="External"/><Relationship Id="rId431" Type="http://schemas.openxmlformats.org/officeDocument/2006/relationships/hyperlink" Target="https://hmdb.ca/metabolites/HMDB0000177" TargetMode="External"/><Relationship Id="rId473" Type="http://schemas.openxmlformats.org/officeDocument/2006/relationships/hyperlink" Target="https://www.hmdb.ca/metabolites/HMDB0001014" TargetMode="External"/><Relationship Id="rId529" Type="http://schemas.openxmlformats.org/officeDocument/2006/relationships/hyperlink" Target="https://www.hmdb.ca/metabolites/HMDB0002273" TargetMode="External"/><Relationship Id="rId30" Type="http://schemas.openxmlformats.org/officeDocument/2006/relationships/hyperlink" Target="https://www.hmdb.ca/metabolites/HMDB0000123" TargetMode="External"/><Relationship Id="rId126" Type="http://schemas.openxmlformats.org/officeDocument/2006/relationships/hyperlink" Target="https://www.hmdb.ca/metabolites/HMDB0000525" TargetMode="External"/><Relationship Id="rId168" Type="http://schemas.openxmlformats.org/officeDocument/2006/relationships/hyperlink" Target="https://www.hmdb.ca/metabolites/HMDB0000715" TargetMode="External"/><Relationship Id="rId333" Type="http://schemas.openxmlformats.org/officeDocument/2006/relationships/hyperlink" Target="https://www.hmdb.ca/metabolites/HMDB0003459" TargetMode="External"/><Relationship Id="rId540" Type="http://schemas.openxmlformats.org/officeDocument/2006/relationships/hyperlink" Target="https://www.hmdb.ca/metabolites/HMDB0012234" TargetMode="External"/><Relationship Id="rId72" Type="http://schemas.openxmlformats.org/officeDocument/2006/relationships/hyperlink" Target="https://www.hmdb.ca/metabolites/HMDB0000259" TargetMode="External"/><Relationship Id="rId375" Type="http://schemas.openxmlformats.org/officeDocument/2006/relationships/hyperlink" Target="https://www.hmdb.ca/metabolites/HMDB0011738" TargetMode="External"/><Relationship Id="rId582" Type="http://schemas.openxmlformats.org/officeDocument/2006/relationships/hyperlink" Target="https://hmdb.ca/metabolites/HMDB0032131" TargetMode="External"/><Relationship Id="rId638" Type="http://schemas.openxmlformats.org/officeDocument/2006/relationships/hyperlink" Target="https://www.hmdb.ca/metabolites/HMDB0000638" TargetMode="External"/><Relationship Id="rId3" Type="http://schemas.openxmlformats.org/officeDocument/2006/relationships/hyperlink" Target="https://www.hmdb.ca/metabolites/HMDB0000042" TargetMode="External"/><Relationship Id="rId235" Type="http://schemas.openxmlformats.org/officeDocument/2006/relationships/hyperlink" Target="https://www.hmdb.ca/metabolites/HMDB0001256" TargetMode="External"/><Relationship Id="rId277" Type="http://schemas.openxmlformats.org/officeDocument/2006/relationships/hyperlink" Target="https://www.hmdb.ca/metabolites/HMDB0002006" TargetMode="External"/><Relationship Id="rId400" Type="http://schemas.openxmlformats.org/officeDocument/2006/relationships/hyperlink" Target="https://www.hmdb.ca/metabolites/HMDB0013319" TargetMode="External"/><Relationship Id="rId442" Type="http://schemas.openxmlformats.org/officeDocument/2006/relationships/hyperlink" Target="https://hmdb.ca/metabolites/HMDB0000329" TargetMode="External"/><Relationship Id="rId484" Type="http://schemas.openxmlformats.org/officeDocument/2006/relationships/hyperlink" Target="https://www.hmdb.ca/metabolites/HMDB0001864" TargetMode="External"/><Relationship Id="rId137" Type="http://schemas.openxmlformats.org/officeDocument/2006/relationships/hyperlink" Target="https://www.hmdb.ca/metabolites/HMDB0000594" TargetMode="External"/><Relationship Id="rId302" Type="http://schemas.openxmlformats.org/officeDocument/2006/relationships/hyperlink" Target="https://www.hmdb.ca/metabolites/HMDB0002285" TargetMode="External"/><Relationship Id="rId344" Type="http://schemas.openxmlformats.org/officeDocument/2006/relationships/hyperlink" Target="https://www.hmdb.ca/metabolites/HMDB0004063" TargetMode="External"/><Relationship Id="rId41" Type="http://schemas.openxmlformats.org/officeDocument/2006/relationships/hyperlink" Target="https://www.hmdb.ca/metabolites/HMDB0000161" TargetMode="External"/><Relationship Id="rId83" Type="http://schemas.openxmlformats.org/officeDocument/2006/relationships/hyperlink" Target="https://www.hmdb.ca/metabolites/HMDB0000336" TargetMode="External"/><Relationship Id="rId179" Type="http://schemas.openxmlformats.org/officeDocument/2006/relationships/hyperlink" Target="https://www.hmdb.ca/metabolites/HMDB0000742" TargetMode="External"/><Relationship Id="rId386" Type="http://schemas.openxmlformats.org/officeDocument/2006/relationships/hyperlink" Target="https://www.hmdb.ca/metabolites/HMDB0013136" TargetMode="External"/><Relationship Id="rId551" Type="http://schemas.openxmlformats.org/officeDocument/2006/relationships/hyperlink" Target="https://www.hmdb.ca/metabolites/HMDB0033752" TargetMode="External"/><Relationship Id="rId593" Type="http://schemas.openxmlformats.org/officeDocument/2006/relationships/hyperlink" Target="https://hmdb.ca/metabolites/HMDB0303953" TargetMode="External"/><Relationship Id="rId607" Type="http://schemas.openxmlformats.org/officeDocument/2006/relationships/hyperlink" Target="https://hmdb.ca/metabolites/HMDB0341355" TargetMode="External"/><Relationship Id="rId649" Type="http://schemas.openxmlformats.org/officeDocument/2006/relationships/hyperlink" Target="https://www.hmdb.ca/metabolites/HMDB0002356" TargetMode="External"/><Relationship Id="rId190" Type="http://schemas.openxmlformats.org/officeDocument/2006/relationships/hyperlink" Target="https://www.hmdb.ca/metabolites/HMDB0000763" TargetMode="External"/><Relationship Id="rId204" Type="http://schemas.openxmlformats.org/officeDocument/2006/relationships/hyperlink" Target="https://www.hmdb.ca/metabolites/HMDB0000826" TargetMode="External"/><Relationship Id="rId246" Type="http://schemas.openxmlformats.org/officeDocument/2006/relationships/hyperlink" Target="https://www.hmdb.ca/metabolites/HMDB0001431" TargetMode="External"/><Relationship Id="rId288" Type="http://schemas.openxmlformats.org/officeDocument/2006/relationships/hyperlink" Target="https://www.hmdb.ca/metabolites/HMDB0002134" TargetMode="External"/><Relationship Id="rId411" Type="http://schemas.openxmlformats.org/officeDocument/2006/relationships/hyperlink" Target="https://www.hmdb.ca/metabolites/HMDB0032055" TargetMode="External"/><Relationship Id="rId453" Type="http://schemas.openxmlformats.org/officeDocument/2006/relationships/hyperlink" Target="https://hmdb.ca/metabolites/HMDB0000543" TargetMode="External"/><Relationship Id="rId509" Type="http://schemas.openxmlformats.org/officeDocument/2006/relationships/hyperlink" Target="https://www.hmdb.ca/metabolites/HMDB0005785" TargetMode="External"/><Relationship Id="rId106" Type="http://schemas.openxmlformats.org/officeDocument/2006/relationships/hyperlink" Target="https://www.hmdb.ca/metabolites/HMDB0000442" TargetMode="External"/><Relationship Id="rId313" Type="http://schemas.openxmlformats.org/officeDocument/2006/relationships/hyperlink" Target="https://www.hmdb.ca/metabolites/HMDB0002428" TargetMode="External"/><Relationship Id="rId495" Type="http://schemas.openxmlformats.org/officeDocument/2006/relationships/hyperlink" Target="https://www.hmdb.ca/metabolites/HMDB0003581" TargetMode="External"/><Relationship Id="rId10" Type="http://schemas.openxmlformats.org/officeDocument/2006/relationships/hyperlink" Target="https://www.hmdb.ca/metabolites/HMDB0000011" TargetMode="External"/><Relationship Id="rId52" Type="http://schemas.openxmlformats.org/officeDocument/2006/relationships/hyperlink" Target="https://www.hmdb.ca/metabolites/HMDB0000194" TargetMode="External"/><Relationship Id="rId94" Type="http://schemas.openxmlformats.org/officeDocument/2006/relationships/hyperlink" Target="https://www.hmdb.ca/metabolites/HMDB0000394" TargetMode="External"/><Relationship Id="rId148" Type="http://schemas.openxmlformats.org/officeDocument/2006/relationships/hyperlink" Target="https://www.hmdb.ca/metabolites/HMDB0000661" TargetMode="External"/><Relationship Id="rId355" Type="http://schemas.openxmlformats.org/officeDocument/2006/relationships/hyperlink" Target="https://www.hmdb.ca/metabolites/HMDB0004988" TargetMode="External"/><Relationship Id="rId397" Type="http://schemas.openxmlformats.org/officeDocument/2006/relationships/hyperlink" Target="https://www.hmdb.ca/metabolites/HMDB0013311" TargetMode="External"/><Relationship Id="rId520" Type="http://schemas.openxmlformats.org/officeDocument/2006/relationships/hyperlink" Target="https://www.hmdb.ca/metabolites/HMDB0002092" TargetMode="External"/><Relationship Id="rId562" Type="http://schemas.openxmlformats.org/officeDocument/2006/relationships/hyperlink" Target="https://hmdb.ca/metabolites/HMDB0002024" TargetMode="External"/><Relationship Id="rId618" Type="http://schemas.openxmlformats.org/officeDocument/2006/relationships/hyperlink" Target="https://pubchem.ncbi.nlm.nih.gov/compound/11830289" TargetMode="External"/><Relationship Id="rId215" Type="http://schemas.openxmlformats.org/officeDocument/2006/relationships/hyperlink" Target="https://www.hmdb.ca/metabolites/HMDB0000873" TargetMode="External"/><Relationship Id="rId257" Type="http://schemas.openxmlformats.org/officeDocument/2006/relationships/hyperlink" Target="https://www.hmdb.ca/metabolites/HMDB0001844" TargetMode="External"/><Relationship Id="rId422" Type="http://schemas.openxmlformats.org/officeDocument/2006/relationships/hyperlink" Target="https://www.hmdb.ca/metabolites/HMDB0028846" TargetMode="External"/><Relationship Id="rId464" Type="http://schemas.openxmlformats.org/officeDocument/2006/relationships/hyperlink" Target="https://www.hmdb.ca/metabolites/HMDB0000883" TargetMode="External"/><Relationship Id="rId299" Type="http://schemas.openxmlformats.org/officeDocument/2006/relationships/hyperlink" Target="https://www.hmdb.ca/metabolites/HMDB0002243" TargetMode="External"/><Relationship Id="rId63" Type="http://schemas.openxmlformats.org/officeDocument/2006/relationships/hyperlink" Target="https://www.hmdb.ca/metabolites/HMDB0000220" TargetMode="External"/><Relationship Id="rId159" Type="http://schemas.openxmlformats.org/officeDocument/2006/relationships/hyperlink" Target="https://www.hmdb.ca/metabolites/HMDB0000695" TargetMode="External"/><Relationship Id="rId366" Type="http://schemas.openxmlformats.org/officeDocument/2006/relationships/hyperlink" Target="https://www.hmdb.ca/metabolites/HMDB0006344" TargetMode="External"/><Relationship Id="rId573" Type="http://schemas.openxmlformats.org/officeDocument/2006/relationships/hyperlink" Target="https://hmdb.ca/metabolites/HMDB0029423" TargetMode="External"/><Relationship Id="rId226" Type="http://schemas.openxmlformats.org/officeDocument/2006/relationships/hyperlink" Target="https://www.hmdb.ca/metabolites/HMDB0000959" TargetMode="External"/><Relationship Id="rId433" Type="http://schemas.openxmlformats.org/officeDocument/2006/relationships/hyperlink" Target="https://hmdb.ca/metabolites/HMDB0000068" TargetMode="External"/><Relationship Id="rId640" Type="http://schemas.openxmlformats.org/officeDocument/2006/relationships/hyperlink" Target="https://www.hmdb.ca/metabolites/HMDB0000806" TargetMode="External"/><Relationship Id="rId74" Type="http://schemas.openxmlformats.org/officeDocument/2006/relationships/hyperlink" Target="https://www.hmdb.ca/metabolites/HMDB0000271" TargetMode="External"/><Relationship Id="rId377" Type="http://schemas.openxmlformats.org/officeDocument/2006/relationships/hyperlink" Target="https://www.hmdb.ca/metabolites/HMDB0011745" TargetMode="External"/><Relationship Id="rId500" Type="http://schemas.openxmlformats.org/officeDocument/2006/relationships/hyperlink" Target="https://www.hmdb.ca/metabolites/HMDB0003447" TargetMode="External"/><Relationship Id="rId584" Type="http://schemas.openxmlformats.org/officeDocument/2006/relationships/hyperlink" Target="https://hmdb.ca/metabolites/HMDB0029052" TargetMode="External"/><Relationship Id="rId5" Type="http://schemas.openxmlformats.org/officeDocument/2006/relationships/hyperlink" Target="https://www.hmdb.ca/metabolites/HMDB0000001" TargetMode="External"/><Relationship Id="rId237" Type="http://schemas.openxmlformats.org/officeDocument/2006/relationships/hyperlink" Target="https://www.hmdb.ca/metabolites/HMDB0001259" TargetMode="External"/><Relationship Id="rId444" Type="http://schemas.openxmlformats.org/officeDocument/2006/relationships/hyperlink" Target="https://hmdb.ca/metabolites/HMDB0000379" TargetMode="External"/><Relationship Id="rId651" Type="http://schemas.openxmlformats.org/officeDocument/2006/relationships/hyperlink" Target="https://www.hmdb.ca/metabolites/HMDB0000718" TargetMode="External"/><Relationship Id="rId290" Type="http://schemas.openxmlformats.org/officeDocument/2006/relationships/hyperlink" Target="https://www.hmdb.ca/metabolites/HMDB0002176" TargetMode="External"/><Relationship Id="rId304" Type="http://schemas.openxmlformats.org/officeDocument/2006/relationships/hyperlink" Target="https://www.hmdb.ca/metabolites/HMDB0002302" TargetMode="External"/><Relationship Id="rId388" Type="http://schemas.openxmlformats.org/officeDocument/2006/relationships/hyperlink" Target="https://www.hmdb.ca/metabolites/HMDB0013188" TargetMode="External"/><Relationship Id="rId511" Type="http://schemas.openxmlformats.org/officeDocument/2006/relationships/hyperlink" Target="https://www.hmdb.ca/metabolites/HMDB0006547" TargetMode="External"/><Relationship Id="rId609" Type="http://schemas.openxmlformats.org/officeDocument/2006/relationships/hyperlink" Target="https://hmdb.ca/metabolites/HMDB0061716" TargetMode="External"/><Relationship Id="rId85" Type="http://schemas.openxmlformats.org/officeDocument/2006/relationships/hyperlink" Target="https://www.hmdb.ca/metabolites/HMDB0000337" TargetMode="External"/><Relationship Id="rId150" Type="http://schemas.openxmlformats.org/officeDocument/2006/relationships/hyperlink" Target="https://www.hmdb.ca/metabolites/HMDB0000667" TargetMode="External"/><Relationship Id="rId595" Type="http://schemas.openxmlformats.org/officeDocument/2006/relationships/hyperlink" Target="https://hmdb.ca/metabolites/HMDB0060038" TargetMode="External"/><Relationship Id="rId248" Type="http://schemas.openxmlformats.org/officeDocument/2006/relationships/hyperlink" Target="https://www.hmdb.ca/metabolites/HMDB0001434" TargetMode="External"/><Relationship Id="rId455" Type="http://schemas.openxmlformats.org/officeDocument/2006/relationships/hyperlink" Target="https://hmdb.ca/metabolites/HMDB0000666" TargetMode="External"/><Relationship Id="rId12" Type="http://schemas.openxmlformats.org/officeDocument/2006/relationships/hyperlink" Target="https://www.hmdb.ca/metabolites/HMDB0000022" TargetMode="External"/><Relationship Id="rId108" Type="http://schemas.openxmlformats.org/officeDocument/2006/relationships/hyperlink" Target="https://www.hmdb.ca/metabolites/HMDB0000448" TargetMode="External"/><Relationship Id="rId315" Type="http://schemas.openxmlformats.org/officeDocument/2006/relationships/hyperlink" Target="https://www.hmdb.ca/metabolites/HMDB0002511" TargetMode="External"/><Relationship Id="rId522" Type="http://schemas.openxmlformats.org/officeDocument/2006/relationships/hyperlink" Target="https://www.hmdb.ca/metabolites/HMDB0002074" TargetMode="External"/><Relationship Id="rId96" Type="http://schemas.openxmlformats.org/officeDocument/2006/relationships/hyperlink" Target="https://www.hmdb.ca/metabolites/HMDB0000397" TargetMode="External"/><Relationship Id="rId161" Type="http://schemas.openxmlformats.org/officeDocument/2006/relationships/hyperlink" Target="https://www.hmdb.ca/metabolites/HMDB0000700" TargetMode="External"/><Relationship Id="rId399" Type="http://schemas.openxmlformats.org/officeDocument/2006/relationships/hyperlink" Target="https://www.hmdb.ca/metabolites/HMDB0013318" TargetMode="External"/><Relationship Id="rId259" Type="http://schemas.openxmlformats.org/officeDocument/2006/relationships/hyperlink" Target="https://www.hmdb.ca/metabolites/HMDB0001861" TargetMode="External"/><Relationship Id="rId466" Type="http://schemas.openxmlformats.org/officeDocument/2006/relationships/hyperlink" Target="https://www.hmdb.ca/metabolites/HMDB0000929" TargetMode="External"/><Relationship Id="rId23" Type="http://schemas.openxmlformats.org/officeDocument/2006/relationships/hyperlink" Target="https://www.hmdb.ca/metabolites/HMDB0000078" TargetMode="External"/><Relationship Id="rId119" Type="http://schemas.openxmlformats.org/officeDocument/2006/relationships/hyperlink" Target="https://www.hmdb.ca/metabolites/HMDB0000491" TargetMode="External"/><Relationship Id="rId326" Type="http://schemas.openxmlformats.org/officeDocument/2006/relationships/hyperlink" Target="https://www.hmdb.ca/metabolites/HMDB0003011" TargetMode="External"/><Relationship Id="rId533" Type="http://schemas.openxmlformats.org/officeDocument/2006/relationships/hyperlink" Target="https://www.hmdb.ca/metabolites/HMDB0012819" TargetMode="External"/><Relationship Id="rId172" Type="http://schemas.openxmlformats.org/officeDocument/2006/relationships/hyperlink" Target="https://www.hmdb.ca/metabolites/HMDB0000720" TargetMode="External"/><Relationship Id="rId477" Type="http://schemas.openxmlformats.org/officeDocument/2006/relationships/hyperlink" Target="https://www.hmdb.ca/metabolites/HMDB0001199" TargetMode="External"/><Relationship Id="rId600" Type="http://schemas.openxmlformats.org/officeDocument/2006/relationships/hyperlink" Target="https://hmdb.ca/metabolites/HMDB0028933" TargetMode="External"/><Relationship Id="rId337" Type="http://schemas.openxmlformats.org/officeDocument/2006/relationships/hyperlink" Target="https://www.hmdb.ca/metabolites/HMDB0003681" TargetMode="External"/><Relationship Id="rId34" Type="http://schemas.openxmlformats.org/officeDocument/2006/relationships/hyperlink" Target="https://www.hmdb.ca/metabolites/HMDB0000139" TargetMode="External"/><Relationship Id="rId544" Type="http://schemas.openxmlformats.org/officeDocument/2006/relationships/hyperlink" Target="https://www.hmdb.ca/metabolites/HMDB0012176" TargetMode="External"/><Relationship Id="rId183" Type="http://schemas.openxmlformats.org/officeDocument/2006/relationships/hyperlink" Target="https://www.hmdb.ca/metabolites/HMDB0000779" TargetMode="External"/><Relationship Id="rId390" Type="http://schemas.openxmlformats.org/officeDocument/2006/relationships/hyperlink" Target="https://www.hmdb.ca/metabolites/HMDB0013209" TargetMode="External"/><Relationship Id="rId404" Type="http://schemas.openxmlformats.org/officeDocument/2006/relationships/hyperlink" Target="https://www.hmdb.ca/metabolites/HMDB0013676" TargetMode="External"/><Relationship Id="rId611" Type="http://schemas.openxmlformats.org/officeDocument/2006/relationships/hyperlink" Target="https://hmdb.ca/metabolites/HMDB0031271" TargetMode="External"/><Relationship Id="rId250" Type="http://schemas.openxmlformats.org/officeDocument/2006/relationships/hyperlink" Target="https://www.hmdb.ca/metabolites/HMDB0001488" TargetMode="External"/><Relationship Id="rId488" Type="http://schemas.openxmlformats.org/officeDocument/2006/relationships/hyperlink" Target="https://www.hmdb.ca/metabolites/HMDB0001891" TargetMode="External"/><Relationship Id="rId45" Type="http://schemas.openxmlformats.org/officeDocument/2006/relationships/hyperlink" Target="https://www.hmdb.ca/metabolites/HMDB0000176" TargetMode="External"/><Relationship Id="rId110" Type="http://schemas.openxmlformats.org/officeDocument/2006/relationships/hyperlink" Target="https://www.hmdb.ca/metabolites/HMDB0000450" TargetMode="External"/><Relationship Id="rId348" Type="http://schemas.openxmlformats.org/officeDocument/2006/relationships/hyperlink" Target="https://www.hmdb.ca/metabolites/HMDB0004305" TargetMode="External"/><Relationship Id="rId555" Type="http://schemas.openxmlformats.org/officeDocument/2006/relationships/hyperlink" Target="https://www.hmdb.ca/metabolites/HMDB0028694" TargetMode="External"/><Relationship Id="rId194" Type="http://schemas.openxmlformats.org/officeDocument/2006/relationships/hyperlink" Target="https://www.hmdb.ca/metabolites/HMDB0000784" TargetMode="External"/><Relationship Id="rId208" Type="http://schemas.openxmlformats.org/officeDocument/2006/relationships/hyperlink" Target="https://www.hmdb.ca/metabolites/HMDB0000842" TargetMode="External"/><Relationship Id="rId415" Type="http://schemas.openxmlformats.org/officeDocument/2006/relationships/hyperlink" Target="https://www.hmdb.ca/metabolites/HMDB0059655" TargetMode="External"/><Relationship Id="rId622" Type="http://schemas.openxmlformats.org/officeDocument/2006/relationships/hyperlink" Target="https://pubchem.ncbi.nlm.nih.gov/compound/93074" TargetMode="External"/><Relationship Id="rId261" Type="http://schemas.openxmlformats.org/officeDocument/2006/relationships/hyperlink" Target="https://www.hmdb.ca/metabolites/HMDB0001865" TargetMode="External"/><Relationship Id="rId499" Type="http://schemas.openxmlformats.org/officeDocument/2006/relationships/hyperlink" Target="https://www.hmdb.ca/metabolites/HMDB0003431" TargetMode="External"/><Relationship Id="rId56" Type="http://schemas.openxmlformats.org/officeDocument/2006/relationships/hyperlink" Target="https://www.hmdb.ca/metabolites/HMDB0000205" TargetMode="External"/><Relationship Id="rId359" Type="http://schemas.openxmlformats.org/officeDocument/2006/relationships/hyperlink" Target="https://www.hmdb.ca/metabolites/HMDB0005096" TargetMode="External"/><Relationship Id="rId566" Type="http://schemas.openxmlformats.org/officeDocument/2006/relationships/hyperlink" Target="https://hmdb.ca/metabolites/HMDB0033161" TargetMode="External"/><Relationship Id="rId121" Type="http://schemas.openxmlformats.org/officeDocument/2006/relationships/hyperlink" Target="https://www.hmdb.ca/metabolites/HMDB0000500" TargetMode="External"/><Relationship Id="rId219" Type="http://schemas.openxmlformats.org/officeDocument/2006/relationships/hyperlink" Target="https://www.hmdb.ca/metabolites/HMDB0000898" TargetMode="External"/><Relationship Id="rId426" Type="http://schemas.openxmlformats.org/officeDocument/2006/relationships/hyperlink" Target="https://www.hmdb.ca/metabolites/HMDB0340744" TargetMode="External"/><Relationship Id="rId633" Type="http://schemas.openxmlformats.org/officeDocument/2006/relationships/hyperlink" Target="https://pubchem.ncbi.nlm.nih.gov/compound/194695" TargetMode="External"/><Relationship Id="rId67" Type="http://schemas.openxmlformats.org/officeDocument/2006/relationships/hyperlink" Target="https://www.hmdb.ca/metabolites/HMDB0000227" TargetMode="External"/><Relationship Id="rId272" Type="http://schemas.openxmlformats.org/officeDocument/2006/relationships/hyperlink" Target="https://www.hmdb.ca/metabolites/HMDB0001855" TargetMode="External"/><Relationship Id="rId577" Type="http://schemas.openxmlformats.org/officeDocument/2006/relationships/hyperlink" Target="https://hmdb.ca/metabolites/HMDB0035227" TargetMode="External"/><Relationship Id="rId132" Type="http://schemas.openxmlformats.org/officeDocument/2006/relationships/hyperlink" Target="https://www.hmdb.ca/metabolites/HMDB0000567" TargetMode="External"/><Relationship Id="rId437" Type="http://schemas.openxmlformats.org/officeDocument/2006/relationships/hyperlink" Target="https://hmdb.ca/metabolites/HMDB0000228" TargetMode="External"/><Relationship Id="rId644" Type="http://schemas.openxmlformats.org/officeDocument/2006/relationships/hyperlink" Target="https://www.hmdb.ca/metabolites/HMDB0000772" TargetMode="External"/><Relationship Id="rId283" Type="http://schemas.openxmlformats.org/officeDocument/2006/relationships/hyperlink" Target="https://www.hmdb.ca/metabolites/HMDB0002048" TargetMode="External"/><Relationship Id="rId490" Type="http://schemas.openxmlformats.org/officeDocument/2006/relationships/hyperlink" Target="https://www.hmdb.ca/metabolites/HMDB0001895" TargetMode="External"/><Relationship Id="rId504" Type="http://schemas.openxmlformats.org/officeDocument/2006/relationships/hyperlink" Target="https://www.hmdb.ca/metabolites/HMDB0259585" TargetMode="External"/><Relationship Id="rId78" Type="http://schemas.openxmlformats.org/officeDocument/2006/relationships/hyperlink" Target="https://www.hmdb.ca/metabolites/HMDB0000306" TargetMode="External"/><Relationship Id="rId143" Type="http://schemas.openxmlformats.org/officeDocument/2006/relationships/hyperlink" Target="https://www.hmdb.ca/metabolites/HMDB0000634" TargetMode="External"/><Relationship Id="rId350" Type="http://schemas.openxmlformats.org/officeDocument/2006/relationships/hyperlink" Target="https://www.hmdb.ca/metabolites/HMDB0004586" TargetMode="External"/><Relationship Id="rId588" Type="http://schemas.openxmlformats.org/officeDocument/2006/relationships/hyperlink" Target="https://hmdb.ca/metabolites/HMDB0028815" TargetMode="External"/><Relationship Id="rId9" Type="http://schemas.openxmlformats.org/officeDocument/2006/relationships/hyperlink" Target="https://www.hmdb.ca/metabolites/HMDB0000008" TargetMode="External"/><Relationship Id="rId210" Type="http://schemas.openxmlformats.org/officeDocument/2006/relationships/hyperlink" Target="https://www.hmdb.ca/metabolites/HMDB0000858" TargetMode="External"/><Relationship Id="rId448" Type="http://schemas.openxmlformats.org/officeDocument/2006/relationships/hyperlink" Target="https://hmdb.ca/metabolites/HMDB0000423" TargetMode="External"/><Relationship Id="rId655" Type="http://schemas.openxmlformats.org/officeDocument/2006/relationships/comments" Target="../comments1.xml"/><Relationship Id="rId294" Type="http://schemas.openxmlformats.org/officeDocument/2006/relationships/hyperlink" Target="https://www.hmdb.ca/metabolites/HMDB0002189" TargetMode="External"/><Relationship Id="rId308" Type="http://schemas.openxmlformats.org/officeDocument/2006/relationships/hyperlink" Target="https://www.hmdb.ca/metabolites/HMDB0002329" TargetMode="External"/><Relationship Id="rId515" Type="http://schemas.openxmlformats.org/officeDocument/2006/relationships/hyperlink" Target="https://www.hmdb.ca/metabolites/HMDB0002113" TargetMode="External"/><Relationship Id="rId89" Type="http://schemas.openxmlformats.org/officeDocument/2006/relationships/hyperlink" Target="https://www.hmdb.ca/metabolites/HMDB0000345" TargetMode="External"/><Relationship Id="rId154" Type="http://schemas.openxmlformats.org/officeDocument/2006/relationships/hyperlink" Target="https://www.hmdb.ca/metabolites/HMDB0000676" TargetMode="External"/><Relationship Id="rId361" Type="http://schemas.openxmlformats.org/officeDocument/2006/relationships/hyperlink" Target="https://www.hmdb.ca/metabolites/HMDB0005973" TargetMode="External"/><Relationship Id="rId599" Type="http://schemas.openxmlformats.org/officeDocument/2006/relationships/hyperlink" Target="https://hmdb.ca/metabolites/HMDB0244973" TargetMode="External"/><Relationship Id="rId459" Type="http://schemas.openxmlformats.org/officeDocument/2006/relationships/hyperlink" Target="https://hmdb.ca/metabolites/HMDB0000734" TargetMode="External"/><Relationship Id="rId16" Type="http://schemas.openxmlformats.org/officeDocument/2006/relationships/hyperlink" Target="https://www.hmdb.ca/metabolites/HMDB0000056" TargetMode="External"/><Relationship Id="rId221" Type="http://schemas.openxmlformats.org/officeDocument/2006/relationships/hyperlink" Target="https://www.hmdb.ca/metabolites/HMDB0000913" TargetMode="External"/><Relationship Id="rId319" Type="http://schemas.openxmlformats.org/officeDocument/2006/relationships/hyperlink" Target="https://www.hmdb.ca/metabolites/HMDB0002643" TargetMode="External"/><Relationship Id="rId526" Type="http://schemas.openxmlformats.org/officeDocument/2006/relationships/hyperlink" Target="https://www.hmdb.ca/metabolites/HMDB00022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092B8-B79C-4910-87AF-68FC5B53C8D1}">
  <dimension ref="B1:X678"/>
  <sheetViews>
    <sheetView tabSelected="1" zoomScale="45" zoomScaleNormal="4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N519" sqref="N519"/>
    </sheetView>
  </sheetViews>
  <sheetFormatPr defaultRowHeight="18" x14ac:dyDescent="0.3"/>
  <cols>
    <col min="1" max="1" width="8.88671875" style="11"/>
    <col min="2" max="2" width="30.33203125" style="9" customWidth="1"/>
    <col min="3" max="3" width="11.5546875" style="9" customWidth="1"/>
    <col min="4" max="4" width="9.77734375" style="10" customWidth="1"/>
    <col min="5" max="5" width="8.44140625" style="11" customWidth="1"/>
    <col min="6" max="6" width="15.109375" style="12" customWidth="1"/>
    <col min="7" max="7" width="15.33203125" style="13" customWidth="1"/>
    <col min="8" max="8" width="9.21875" style="14" customWidth="1"/>
    <col min="9" max="9" width="16.6640625" style="9" customWidth="1"/>
    <col min="10" max="10" width="6.109375" style="11" bestFit="1" customWidth="1"/>
    <col min="11" max="11" width="4.6640625" style="11" bestFit="1" customWidth="1"/>
    <col min="12" max="12" width="8" style="11" customWidth="1"/>
    <col min="13" max="13" width="28.109375" style="11" customWidth="1"/>
    <col min="14" max="14" width="14.33203125" style="11" customWidth="1"/>
    <col min="15" max="15" width="10.44140625" style="15" bestFit="1" customWidth="1"/>
    <col min="16" max="16" width="9.21875" style="16" bestFit="1" customWidth="1"/>
    <col min="17" max="17" width="9.21875" style="16" customWidth="1"/>
    <col min="18" max="18" width="19.6640625" style="11" customWidth="1"/>
    <col min="19" max="16384" width="8.88671875" style="11"/>
  </cols>
  <sheetData>
    <row r="1" spans="2:17" x14ac:dyDescent="0.3">
      <c r="B1" s="8" t="s">
        <v>2537</v>
      </c>
    </row>
    <row r="2" spans="2:17" ht="14.4" x14ac:dyDescent="0.3">
      <c r="B2" s="11"/>
      <c r="F2" s="8"/>
      <c r="G2" s="11"/>
    </row>
    <row r="3" spans="2:17" ht="14.4" x14ac:dyDescent="0.3">
      <c r="B3" s="8"/>
      <c r="C3" s="8" t="s">
        <v>2542</v>
      </c>
      <c r="F3" s="8"/>
      <c r="G3" s="17" t="s">
        <v>2541</v>
      </c>
      <c r="H3" s="18"/>
      <c r="M3" s="19" t="s">
        <v>2545</v>
      </c>
    </row>
    <row r="4" spans="2:17" s="19" customFormat="1" ht="33.6" customHeight="1" x14ac:dyDescent="0.3">
      <c r="B4" s="20" t="s">
        <v>0</v>
      </c>
      <c r="C4" s="20" t="s">
        <v>1</v>
      </c>
      <c r="D4" s="20" t="s">
        <v>2</v>
      </c>
      <c r="E4" s="20" t="s">
        <v>3</v>
      </c>
      <c r="F4" s="20" t="s">
        <v>4</v>
      </c>
      <c r="G4" s="21" t="s">
        <v>2538</v>
      </c>
      <c r="H4" s="22" t="s">
        <v>2539</v>
      </c>
      <c r="I4" s="20"/>
      <c r="J4" s="20" t="s">
        <v>5</v>
      </c>
      <c r="K4" s="20" t="s">
        <v>6</v>
      </c>
      <c r="L4" s="20" t="s">
        <v>7</v>
      </c>
      <c r="M4" s="23" t="s">
        <v>2514</v>
      </c>
      <c r="N4" s="23" t="s">
        <v>2540</v>
      </c>
      <c r="O4" s="24" t="s">
        <v>8</v>
      </c>
      <c r="P4" s="25" t="s">
        <v>2546</v>
      </c>
      <c r="Q4" s="25" t="s">
        <v>2547</v>
      </c>
    </row>
    <row r="5" spans="2:17" ht="14.4" x14ac:dyDescent="0.3">
      <c r="B5" s="71" t="s">
        <v>58</v>
      </c>
      <c r="C5" s="72" t="s">
        <v>59</v>
      </c>
      <c r="D5" s="73">
        <v>10430</v>
      </c>
      <c r="E5" s="74" t="s">
        <v>60</v>
      </c>
      <c r="F5" s="75" t="s">
        <v>61</v>
      </c>
      <c r="G5" s="76" t="s">
        <v>62</v>
      </c>
      <c r="H5" s="77">
        <v>102.06798500000001</v>
      </c>
      <c r="I5" s="72" t="s">
        <v>12</v>
      </c>
      <c r="J5" s="78">
        <v>1</v>
      </c>
      <c r="K5" s="78">
        <v>0</v>
      </c>
      <c r="L5" s="78">
        <v>0</v>
      </c>
      <c r="M5" s="78">
        <v>1</v>
      </c>
      <c r="N5" s="78" t="s">
        <v>63</v>
      </c>
      <c r="O5" s="79">
        <v>285.072</v>
      </c>
      <c r="P5" s="80">
        <v>4.4000000000000004</v>
      </c>
      <c r="Q5" s="81">
        <v>500</v>
      </c>
    </row>
    <row r="6" spans="2:17" ht="14.4" x14ac:dyDescent="0.3">
      <c r="B6" s="29" t="s">
        <v>29</v>
      </c>
      <c r="C6" s="35" t="s">
        <v>30</v>
      </c>
      <c r="D6" s="10">
        <v>1060</v>
      </c>
      <c r="E6" s="32" t="s">
        <v>31</v>
      </c>
      <c r="F6" s="8" t="s">
        <v>32</v>
      </c>
      <c r="G6" s="27" t="s">
        <v>33</v>
      </c>
      <c r="H6" s="36">
        <v>88.016043994</v>
      </c>
      <c r="I6" s="9" t="s">
        <v>12</v>
      </c>
      <c r="J6" s="11">
        <v>1</v>
      </c>
      <c r="K6" s="11">
        <v>0</v>
      </c>
      <c r="L6" s="11">
        <v>0</v>
      </c>
      <c r="M6" s="11">
        <v>1</v>
      </c>
      <c r="N6" s="11" t="s">
        <v>34</v>
      </c>
      <c r="O6" s="15">
        <v>271.02005999999994</v>
      </c>
      <c r="P6" s="16">
        <v>4.63</v>
      </c>
      <c r="Q6" s="70">
        <f>100*(Q5/100+((P6-$P$5)/($P$8-$P$5))*(($Q$8-$Q$5)/100))</f>
        <v>535.38461538461536</v>
      </c>
    </row>
    <row r="7" spans="2:17" ht="14.4" x14ac:dyDescent="0.3">
      <c r="B7" s="26" t="s">
        <v>602</v>
      </c>
      <c r="D7" s="10">
        <v>971</v>
      </c>
      <c r="E7" s="11" t="s">
        <v>603</v>
      </c>
      <c r="F7" s="8" t="s">
        <v>604</v>
      </c>
      <c r="G7" s="34" t="s">
        <v>605</v>
      </c>
      <c r="H7" s="33">
        <v>89.995308551999997</v>
      </c>
      <c r="I7" s="9" t="s">
        <v>12</v>
      </c>
      <c r="J7" s="11">
        <v>2</v>
      </c>
      <c r="K7" s="11">
        <v>0</v>
      </c>
      <c r="L7" s="11">
        <v>0</v>
      </c>
      <c r="M7" s="11">
        <v>2</v>
      </c>
      <c r="N7" s="11" t="s">
        <v>606</v>
      </c>
      <c r="O7" s="15">
        <v>454.99594999999999</v>
      </c>
      <c r="P7" s="16">
        <v>4.7</v>
      </c>
      <c r="Q7" s="70">
        <f>100*(Q6/100+((P7-$P$5)/($P$8-$P$5))*(($Q$8-$Q$5)/100))</f>
        <v>581.53846153846155</v>
      </c>
    </row>
    <row r="8" spans="2:17" ht="14.4" x14ac:dyDescent="0.3">
      <c r="B8" s="82" t="s">
        <v>109</v>
      </c>
      <c r="C8" s="72" t="s">
        <v>110</v>
      </c>
      <c r="D8" s="73">
        <v>8892</v>
      </c>
      <c r="E8" s="74" t="s">
        <v>111</v>
      </c>
      <c r="F8" s="75" t="s">
        <v>112</v>
      </c>
      <c r="G8" s="76" t="s">
        <v>113</v>
      </c>
      <c r="H8" s="77">
        <v>116.083635</v>
      </c>
      <c r="I8" s="72" t="s">
        <v>12</v>
      </c>
      <c r="J8" s="78">
        <v>1</v>
      </c>
      <c r="K8" s="78">
        <v>0</v>
      </c>
      <c r="L8" s="78">
        <v>0</v>
      </c>
      <c r="M8" s="78">
        <v>1</v>
      </c>
      <c r="N8" s="78" t="s">
        <v>114</v>
      </c>
      <c r="O8" s="79">
        <v>299.08765</v>
      </c>
      <c r="P8" s="80">
        <v>5.05</v>
      </c>
      <c r="Q8" s="81">
        <v>600</v>
      </c>
    </row>
    <row r="9" spans="2:17" ht="14.4" x14ac:dyDescent="0.3">
      <c r="B9" s="26" t="s">
        <v>187</v>
      </c>
      <c r="C9" s="9" t="s">
        <v>188</v>
      </c>
      <c r="D9" s="10">
        <v>70</v>
      </c>
      <c r="E9" s="11" t="s">
        <v>189</v>
      </c>
      <c r="F9" s="8" t="s">
        <v>190</v>
      </c>
      <c r="G9" s="34" t="s">
        <v>182</v>
      </c>
      <c r="H9" s="36">
        <v>130.06345200000004</v>
      </c>
      <c r="I9" s="9" t="s">
        <v>12</v>
      </c>
      <c r="J9" s="11">
        <v>1</v>
      </c>
      <c r="K9" s="11">
        <v>0</v>
      </c>
      <c r="L9" s="11">
        <v>0</v>
      </c>
      <c r="M9" s="11">
        <v>1</v>
      </c>
      <c r="N9" s="11" t="s">
        <v>183</v>
      </c>
      <c r="O9" s="15">
        <v>313.06746700000002</v>
      </c>
      <c r="P9" s="16">
        <v>5.26</v>
      </c>
      <c r="Q9" s="70">
        <f>100*($Q$8/100+((P9-$P$8)/($P$32-$P$8))*(($Q$32-$Q$8)/100))</f>
        <v>633.87096774193549</v>
      </c>
    </row>
    <row r="10" spans="2:17" ht="14.4" x14ac:dyDescent="0.3">
      <c r="B10" s="26" t="s">
        <v>607</v>
      </c>
      <c r="D10" s="10">
        <v>867</v>
      </c>
      <c r="E10" s="11" t="s">
        <v>608</v>
      </c>
      <c r="F10" s="8" t="s">
        <v>609</v>
      </c>
      <c r="G10" s="34" t="s">
        <v>610</v>
      </c>
      <c r="H10" s="36">
        <v>104.01143800000004</v>
      </c>
      <c r="I10" s="9" t="s">
        <v>12</v>
      </c>
      <c r="J10" s="11">
        <v>2</v>
      </c>
      <c r="K10" s="11">
        <v>0</v>
      </c>
      <c r="L10" s="11">
        <v>0</v>
      </c>
      <c r="M10" s="11">
        <v>2</v>
      </c>
      <c r="N10" s="11" t="s">
        <v>611</v>
      </c>
      <c r="O10" s="15">
        <v>469.01207800000003</v>
      </c>
      <c r="P10" s="16">
        <v>5.28</v>
      </c>
      <c r="Q10" s="70">
        <f t="shared" ref="Q10:Q31" si="0">100*($Q$8/100+((P10-$P$8)/($P$32-$P$8))*(($Q$32-$Q$8)/100))</f>
        <v>637.09677419354853</v>
      </c>
    </row>
    <row r="11" spans="2:17" ht="14.4" x14ac:dyDescent="0.3">
      <c r="B11" s="26" t="s">
        <v>627</v>
      </c>
      <c r="D11" s="10">
        <v>487</v>
      </c>
      <c r="E11" s="11" t="s">
        <v>628</v>
      </c>
      <c r="F11" s="8" t="s">
        <v>629</v>
      </c>
      <c r="G11" s="34" t="s">
        <v>625</v>
      </c>
      <c r="H11" s="36">
        <v>118.02708900000003</v>
      </c>
      <c r="I11" s="9" t="s">
        <v>12</v>
      </c>
      <c r="J11" s="11">
        <v>2</v>
      </c>
      <c r="K11" s="11">
        <v>0</v>
      </c>
      <c r="L11" s="11">
        <v>0</v>
      </c>
      <c r="M11" s="11">
        <v>2</v>
      </c>
      <c r="N11" s="11" t="s">
        <v>626</v>
      </c>
      <c r="O11" s="15">
        <v>483.02772900000002</v>
      </c>
      <c r="P11" s="16">
        <v>5.3</v>
      </c>
      <c r="Q11" s="70">
        <f t="shared" si="0"/>
        <v>640.32258064516134</v>
      </c>
    </row>
    <row r="12" spans="2:17" ht="14.4" x14ac:dyDescent="0.3">
      <c r="B12" s="26" t="s">
        <v>191</v>
      </c>
      <c r="D12" s="10">
        <v>47</v>
      </c>
      <c r="E12" s="11" t="s">
        <v>192</v>
      </c>
      <c r="F12" s="8" t="s">
        <v>193</v>
      </c>
      <c r="G12" s="34" t="s">
        <v>182</v>
      </c>
      <c r="H12" s="36">
        <v>130.06345200000004</v>
      </c>
      <c r="I12" s="9" t="s">
        <v>12</v>
      </c>
      <c r="J12" s="11">
        <v>1</v>
      </c>
      <c r="K12" s="11">
        <v>0</v>
      </c>
      <c r="L12" s="11">
        <v>0</v>
      </c>
      <c r="M12" s="11">
        <v>1</v>
      </c>
      <c r="N12" s="11" t="s">
        <v>183</v>
      </c>
      <c r="O12" s="15">
        <v>313.06746700000002</v>
      </c>
      <c r="P12" s="16">
        <v>5.32</v>
      </c>
      <c r="Q12" s="70">
        <f t="shared" si="0"/>
        <v>643.54838709677426</v>
      </c>
    </row>
    <row r="13" spans="2:17" ht="14.4" x14ac:dyDescent="0.3">
      <c r="B13" s="26" t="s">
        <v>184</v>
      </c>
      <c r="D13" s="10">
        <v>159664</v>
      </c>
      <c r="E13" s="11" t="s">
        <v>185</v>
      </c>
      <c r="F13" s="8" t="s">
        <v>186</v>
      </c>
      <c r="G13" s="27" t="s">
        <v>182</v>
      </c>
      <c r="H13" s="36">
        <v>130.062994186</v>
      </c>
      <c r="I13" s="9" t="s">
        <v>12</v>
      </c>
      <c r="J13" s="11">
        <v>1</v>
      </c>
      <c r="K13" s="11">
        <v>0</v>
      </c>
      <c r="L13" s="11">
        <v>0</v>
      </c>
      <c r="M13" s="11">
        <v>1</v>
      </c>
      <c r="N13" s="11" t="s">
        <v>183</v>
      </c>
      <c r="O13" s="15">
        <v>313.06700999999998</v>
      </c>
      <c r="P13" s="16">
        <v>5.34</v>
      </c>
      <c r="Q13" s="70">
        <f t="shared" si="0"/>
        <v>646.77419354838707</v>
      </c>
    </row>
    <row r="14" spans="2:17" ht="14.4" x14ac:dyDescent="0.3">
      <c r="B14" s="26" t="s">
        <v>72</v>
      </c>
      <c r="D14" s="10">
        <v>7852</v>
      </c>
      <c r="E14" s="32"/>
      <c r="F14" s="8" t="s">
        <v>73</v>
      </c>
      <c r="G14" s="34" t="s">
        <v>74</v>
      </c>
      <c r="H14" s="36">
        <v>59.073406999999989</v>
      </c>
      <c r="I14" s="9" t="s">
        <v>12</v>
      </c>
      <c r="J14" s="11">
        <v>0</v>
      </c>
      <c r="K14" s="11">
        <v>1</v>
      </c>
      <c r="L14" s="11">
        <v>0</v>
      </c>
      <c r="M14" s="11">
        <v>1</v>
      </c>
      <c r="N14" s="11" t="s">
        <v>75</v>
      </c>
      <c r="O14" s="15">
        <v>286.067252</v>
      </c>
      <c r="P14" s="16">
        <v>5.49</v>
      </c>
      <c r="Q14" s="70">
        <f t="shared" si="0"/>
        <v>670.9677419354839</v>
      </c>
    </row>
    <row r="15" spans="2:17" ht="14.4" x14ac:dyDescent="0.3">
      <c r="B15" s="29" t="s">
        <v>760</v>
      </c>
      <c r="D15" s="10">
        <v>11266</v>
      </c>
      <c r="E15" s="11" t="s">
        <v>761</v>
      </c>
      <c r="F15" s="8" t="s">
        <v>762</v>
      </c>
      <c r="G15" s="34" t="s">
        <v>763</v>
      </c>
      <c r="H15" s="36">
        <v>104.04727499999997</v>
      </c>
      <c r="I15" s="9" t="s">
        <v>12</v>
      </c>
      <c r="J15" s="11">
        <v>1</v>
      </c>
      <c r="K15" s="11">
        <v>0</v>
      </c>
      <c r="L15" s="11">
        <v>1</v>
      </c>
      <c r="M15" s="11">
        <v>2</v>
      </c>
      <c r="N15" s="11" t="s">
        <v>764</v>
      </c>
      <c r="O15" s="15">
        <v>513.03774499999997</v>
      </c>
      <c r="P15" s="16">
        <v>5.62</v>
      </c>
      <c r="Q15" s="70">
        <f t="shared" si="0"/>
        <v>691.9354838709678</v>
      </c>
    </row>
    <row r="16" spans="2:17" ht="14.4" x14ac:dyDescent="0.3">
      <c r="B16" s="26" t="s">
        <v>771</v>
      </c>
      <c r="D16" s="10">
        <v>11671</v>
      </c>
      <c r="F16" s="8" t="s">
        <v>772</v>
      </c>
      <c r="G16" s="34" t="s">
        <v>763</v>
      </c>
      <c r="H16" s="36">
        <v>104.04734499999991</v>
      </c>
      <c r="I16" s="9" t="s">
        <v>12</v>
      </c>
      <c r="J16" s="11">
        <v>1</v>
      </c>
      <c r="K16" s="11">
        <v>0</v>
      </c>
      <c r="L16" s="11">
        <v>1</v>
      </c>
      <c r="M16" s="11">
        <v>2</v>
      </c>
      <c r="N16" s="11" t="s">
        <v>764</v>
      </c>
      <c r="O16" s="15">
        <v>513.03781499999991</v>
      </c>
      <c r="P16" s="16">
        <v>5.62</v>
      </c>
      <c r="Q16" s="70">
        <f t="shared" si="0"/>
        <v>691.9354838709678</v>
      </c>
    </row>
    <row r="17" spans="2:17" ht="14.4" x14ac:dyDescent="0.3">
      <c r="B17" s="26" t="s">
        <v>663</v>
      </c>
      <c r="D17" s="10">
        <v>11756</v>
      </c>
      <c r="F17" s="8" t="s">
        <v>664</v>
      </c>
      <c r="G17" s="34" t="s">
        <v>665</v>
      </c>
      <c r="H17" s="36">
        <v>132.04216000000002</v>
      </c>
      <c r="I17" s="9" t="s">
        <v>12</v>
      </c>
      <c r="J17" s="11">
        <v>2</v>
      </c>
      <c r="K17" s="11">
        <v>0</v>
      </c>
      <c r="L17" s="11">
        <v>0</v>
      </c>
      <c r="M17" s="11">
        <v>2</v>
      </c>
      <c r="N17" s="11" t="s">
        <v>666</v>
      </c>
      <c r="O17" s="15">
        <v>497.0428</v>
      </c>
      <c r="P17" s="16">
        <v>5.63</v>
      </c>
      <c r="Q17" s="70">
        <f t="shared" si="0"/>
        <v>693.54838709677415</v>
      </c>
    </row>
    <row r="18" spans="2:17" ht="14.4" x14ac:dyDescent="0.3">
      <c r="B18" s="26" t="s">
        <v>234</v>
      </c>
      <c r="D18" s="10">
        <v>3121</v>
      </c>
      <c r="E18" s="11" t="s">
        <v>235</v>
      </c>
      <c r="F18" s="8" t="s">
        <v>236</v>
      </c>
      <c r="G18" s="34" t="s">
        <v>237</v>
      </c>
      <c r="H18" s="36">
        <v>144.11502999999999</v>
      </c>
      <c r="I18" s="9" t="s">
        <v>12</v>
      </c>
      <c r="J18" s="11">
        <v>1</v>
      </c>
      <c r="K18" s="11">
        <v>0</v>
      </c>
      <c r="L18" s="11">
        <v>0</v>
      </c>
      <c r="M18" s="11">
        <v>1</v>
      </c>
      <c r="N18" s="11" t="s">
        <v>238</v>
      </c>
      <c r="O18" s="15">
        <v>327.11904499999997</v>
      </c>
      <c r="P18" s="16">
        <v>5.64</v>
      </c>
      <c r="Q18" s="70">
        <f t="shared" si="0"/>
        <v>695.16129032258061</v>
      </c>
    </row>
    <row r="19" spans="2:17" ht="14.4" x14ac:dyDescent="0.3">
      <c r="B19" s="29" t="s">
        <v>97</v>
      </c>
      <c r="D19" s="10">
        <v>11579</v>
      </c>
      <c r="E19" s="32"/>
      <c r="F19" s="8" t="s">
        <v>98</v>
      </c>
      <c r="G19" s="27" t="s">
        <v>99</v>
      </c>
      <c r="H19" s="36">
        <v>116.047344122</v>
      </c>
      <c r="I19" s="9" t="s">
        <v>12</v>
      </c>
      <c r="J19" s="11">
        <v>1</v>
      </c>
      <c r="K19" s="11">
        <v>0</v>
      </c>
      <c r="L19" s="11">
        <v>0</v>
      </c>
      <c r="M19" s="11">
        <v>1</v>
      </c>
      <c r="N19" s="11" t="s">
        <v>100</v>
      </c>
      <c r="O19" s="15">
        <v>299.05135999999999</v>
      </c>
      <c r="P19" s="16">
        <v>5.71</v>
      </c>
      <c r="Q19" s="70">
        <f t="shared" si="0"/>
        <v>706.45161290322585</v>
      </c>
    </row>
    <row r="20" spans="2:17" ht="14.4" x14ac:dyDescent="0.3">
      <c r="B20" s="26" t="s">
        <v>686</v>
      </c>
      <c r="D20" s="10">
        <v>61503</v>
      </c>
      <c r="E20" s="11" t="s">
        <v>687</v>
      </c>
      <c r="F20" s="8" t="s">
        <v>688</v>
      </c>
      <c r="G20" s="34" t="s">
        <v>689</v>
      </c>
      <c r="H20" s="36">
        <v>90.031630000000021</v>
      </c>
      <c r="I20" s="9" t="s">
        <v>12</v>
      </c>
      <c r="J20" s="11">
        <v>1</v>
      </c>
      <c r="K20" s="11">
        <v>0</v>
      </c>
      <c r="L20" s="11">
        <v>1</v>
      </c>
      <c r="M20" s="11">
        <v>2</v>
      </c>
      <c r="N20" s="11" t="s">
        <v>690</v>
      </c>
      <c r="O20" s="15">
        <v>499.02210000000002</v>
      </c>
      <c r="P20" s="16">
        <v>5.74</v>
      </c>
      <c r="Q20" s="70">
        <f t="shared" si="0"/>
        <v>711.29032258064524</v>
      </c>
    </row>
    <row r="21" spans="2:17" ht="14.4" x14ac:dyDescent="0.3">
      <c r="B21" s="26" t="s">
        <v>635</v>
      </c>
      <c r="C21" s="9" t="s">
        <v>636</v>
      </c>
      <c r="D21" s="10">
        <v>757</v>
      </c>
      <c r="E21" s="11" t="s">
        <v>637</v>
      </c>
      <c r="F21" s="8" t="s">
        <v>638</v>
      </c>
      <c r="G21" s="34" t="s">
        <v>639</v>
      </c>
      <c r="H21" s="36">
        <v>76.016523000000021</v>
      </c>
      <c r="I21" s="9" t="s">
        <v>12</v>
      </c>
      <c r="J21" s="11">
        <v>1</v>
      </c>
      <c r="K21" s="11">
        <v>0</v>
      </c>
      <c r="L21" s="11">
        <v>1</v>
      </c>
      <c r="M21" s="11">
        <v>2</v>
      </c>
      <c r="N21" s="11" t="s">
        <v>640</v>
      </c>
      <c r="O21" s="15">
        <v>485.00699300000002</v>
      </c>
      <c r="P21" s="16">
        <v>5.76</v>
      </c>
      <c r="Q21" s="70">
        <f t="shared" si="0"/>
        <v>714.51612903225805</v>
      </c>
    </row>
    <row r="22" spans="2:17" ht="14.4" x14ac:dyDescent="0.3">
      <c r="B22" s="29" t="s">
        <v>612</v>
      </c>
      <c r="C22" s="55" t="s">
        <v>613</v>
      </c>
      <c r="D22" s="10">
        <v>444972</v>
      </c>
      <c r="E22" s="11" t="s">
        <v>614</v>
      </c>
      <c r="F22" s="8" t="s">
        <v>615</v>
      </c>
      <c r="G22" s="34" t="s">
        <v>616</v>
      </c>
      <c r="H22" s="36">
        <v>116.01096</v>
      </c>
      <c r="I22" s="9" t="s">
        <v>12</v>
      </c>
      <c r="J22" s="11">
        <v>2</v>
      </c>
      <c r="K22" s="11">
        <v>0</v>
      </c>
      <c r="L22" s="11">
        <v>0</v>
      </c>
      <c r="M22" s="11">
        <v>2</v>
      </c>
      <c r="N22" s="11" t="s">
        <v>617</v>
      </c>
      <c r="O22" s="15">
        <v>481.01159999999999</v>
      </c>
      <c r="P22" s="16">
        <v>5.81</v>
      </c>
      <c r="Q22" s="70">
        <f t="shared" si="0"/>
        <v>722.58064516129025</v>
      </c>
    </row>
    <row r="23" spans="2:17" ht="14.4" x14ac:dyDescent="0.3">
      <c r="B23" s="26" t="s">
        <v>618</v>
      </c>
      <c r="C23" s="55" t="s">
        <v>619</v>
      </c>
      <c r="D23" s="10">
        <v>444972</v>
      </c>
      <c r="E23" s="11" t="s">
        <v>620</v>
      </c>
      <c r="F23" s="8" t="s">
        <v>621</v>
      </c>
      <c r="G23" s="34" t="s">
        <v>616</v>
      </c>
      <c r="H23" s="36">
        <v>116.01096</v>
      </c>
      <c r="I23" s="9" t="s">
        <v>12</v>
      </c>
      <c r="J23" s="11">
        <v>2</v>
      </c>
      <c r="K23" s="11">
        <v>0</v>
      </c>
      <c r="L23" s="11">
        <v>0</v>
      </c>
      <c r="M23" s="11">
        <v>2</v>
      </c>
      <c r="N23" s="11" t="s">
        <v>617</v>
      </c>
      <c r="O23" s="15">
        <v>481.01159999999999</v>
      </c>
      <c r="P23" s="16">
        <v>5.81</v>
      </c>
      <c r="Q23" s="70">
        <f t="shared" si="0"/>
        <v>722.58064516129025</v>
      </c>
    </row>
    <row r="24" spans="2:17" ht="14.4" x14ac:dyDescent="0.3">
      <c r="B24" s="26" t="s">
        <v>649</v>
      </c>
      <c r="D24" s="10">
        <v>643798</v>
      </c>
      <c r="E24" s="11" t="s">
        <v>650</v>
      </c>
      <c r="F24" s="8" t="s">
        <v>651</v>
      </c>
      <c r="G24" s="34" t="s">
        <v>174</v>
      </c>
      <c r="H24" s="33">
        <v>130.02660868000001</v>
      </c>
      <c r="I24" s="9" t="s">
        <v>12</v>
      </c>
      <c r="J24" s="11">
        <v>2</v>
      </c>
      <c r="K24" s="11">
        <v>0</v>
      </c>
      <c r="L24" s="11">
        <v>0</v>
      </c>
      <c r="M24" s="11">
        <v>2</v>
      </c>
      <c r="N24" s="11" t="s">
        <v>644</v>
      </c>
      <c r="O24" s="15">
        <v>495.02730000000003</v>
      </c>
      <c r="P24" s="16">
        <v>5.99</v>
      </c>
      <c r="Q24" s="70">
        <f t="shared" si="0"/>
        <v>751.61290322580646</v>
      </c>
    </row>
    <row r="25" spans="2:17" ht="14.4" x14ac:dyDescent="0.3">
      <c r="B25" s="26" t="s">
        <v>622</v>
      </c>
      <c r="D25" s="10">
        <v>1110</v>
      </c>
      <c r="E25" s="11" t="s">
        <v>623</v>
      </c>
      <c r="F25" s="8" t="s">
        <v>624</v>
      </c>
      <c r="G25" s="34" t="s">
        <v>625</v>
      </c>
      <c r="H25" s="36">
        <v>118.02705999999999</v>
      </c>
      <c r="I25" s="9" t="s">
        <v>12</v>
      </c>
      <c r="J25" s="11">
        <v>2</v>
      </c>
      <c r="K25" s="11">
        <v>0</v>
      </c>
      <c r="L25" s="11">
        <v>0</v>
      </c>
      <c r="M25" s="11">
        <v>2</v>
      </c>
      <c r="N25" s="11" t="s">
        <v>626</v>
      </c>
      <c r="O25" s="15">
        <v>483.02769999999998</v>
      </c>
      <c r="P25" s="16">
        <v>6</v>
      </c>
      <c r="Q25" s="70">
        <f t="shared" si="0"/>
        <v>753.22580645161293</v>
      </c>
    </row>
    <row r="26" spans="2:17" ht="14.4" x14ac:dyDescent="0.3">
      <c r="B26" s="26" t="s">
        <v>669</v>
      </c>
      <c r="D26" s="10">
        <v>10349</v>
      </c>
      <c r="E26" s="11" t="s">
        <v>670</v>
      </c>
      <c r="F26" s="8" t="s">
        <v>671</v>
      </c>
      <c r="G26" s="34" t="s">
        <v>665</v>
      </c>
      <c r="H26" s="36">
        <v>132.04273900000004</v>
      </c>
      <c r="I26" s="9" t="s">
        <v>12</v>
      </c>
      <c r="J26" s="11">
        <v>2</v>
      </c>
      <c r="K26" s="11">
        <v>0</v>
      </c>
      <c r="L26" s="11">
        <v>0</v>
      </c>
      <c r="M26" s="11">
        <v>2</v>
      </c>
      <c r="N26" s="11" t="s">
        <v>666</v>
      </c>
      <c r="O26" s="15">
        <v>497.04337900000002</v>
      </c>
      <c r="P26" s="16">
        <v>6.01</v>
      </c>
      <c r="Q26" s="70">
        <f t="shared" si="0"/>
        <v>754.83870967741927</v>
      </c>
    </row>
    <row r="27" spans="2:17" ht="14.4" x14ac:dyDescent="0.3">
      <c r="B27" s="26" t="s">
        <v>76</v>
      </c>
      <c r="D27" s="10">
        <v>673</v>
      </c>
      <c r="E27" s="32" t="s">
        <v>77</v>
      </c>
      <c r="F27" s="8" t="s">
        <v>78</v>
      </c>
      <c r="G27" s="34" t="s">
        <v>79</v>
      </c>
      <c r="H27" s="36">
        <v>103.063237</v>
      </c>
      <c r="I27" s="9" t="s">
        <v>12</v>
      </c>
      <c r="J27" s="11">
        <v>1</v>
      </c>
      <c r="K27" s="11">
        <v>0</v>
      </c>
      <c r="L27" s="11">
        <v>0</v>
      </c>
      <c r="M27" s="11">
        <v>1</v>
      </c>
      <c r="N27" s="11" t="s">
        <v>75</v>
      </c>
      <c r="O27" s="15">
        <v>286.067252</v>
      </c>
      <c r="P27" s="16">
        <v>6.08</v>
      </c>
      <c r="Q27" s="70">
        <f t="shared" si="0"/>
        <v>766.12903225806451</v>
      </c>
    </row>
    <row r="28" spans="2:17" ht="14.4" x14ac:dyDescent="0.3">
      <c r="B28" s="26" t="s">
        <v>641</v>
      </c>
      <c r="D28" s="10">
        <v>811</v>
      </c>
      <c r="E28" s="11" t="s">
        <v>642</v>
      </c>
      <c r="F28" s="8" t="s">
        <v>643</v>
      </c>
      <c r="G28" s="27" t="s">
        <v>174</v>
      </c>
      <c r="H28" s="33">
        <v>130.02660868000001</v>
      </c>
      <c r="I28" s="9" t="s">
        <v>12</v>
      </c>
      <c r="J28" s="11">
        <v>2</v>
      </c>
      <c r="K28" s="11">
        <v>0</v>
      </c>
      <c r="L28" s="11">
        <v>0</v>
      </c>
      <c r="M28" s="11">
        <v>2</v>
      </c>
      <c r="N28" s="11" t="s">
        <v>644</v>
      </c>
      <c r="O28" s="15">
        <v>495.02725000000004</v>
      </c>
      <c r="P28" s="16">
        <v>6.11</v>
      </c>
      <c r="Q28" s="70">
        <f t="shared" si="0"/>
        <v>770.9677419354839</v>
      </c>
    </row>
    <row r="29" spans="2:17" ht="14.4" x14ac:dyDescent="0.3">
      <c r="B29" s="26" t="s">
        <v>782</v>
      </c>
      <c r="D29" s="10">
        <v>1081</v>
      </c>
      <c r="E29" s="11" t="s">
        <v>783</v>
      </c>
      <c r="F29" s="8" t="s">
        <v>784</v>
      </c>
      <c r="G29" s="34" t="s">
        <v>785</v>
      </c>
      <c r="H29" s="28">
        <v>148.03717</v>
      </c>
      <c r="I29" s="9" t="s">
        <v>166</v>
      </c>
      <c r="J29" s="11">
        <v>2</v>
      </c>
      <c r="K29" s="11">
        <v>0</v>
      </c>
      <c r="L29" s="11">
        <v>0</v>
      </c>
      <c r="M29" s="11">
        <v>2</v>
      </c>
      <c r="N29" s="11" t="s">
        <v>786</v>
      </c>
      <c r="O29" s="15">
        <v>513.03830000000005</v>
      </c>
      <c r="P29" s="16">
        <v>6.16</v>
      </c>
      <c r="Q29" s="70">
        <f>100*($Q$8/100+((P29-$P$8)/($P$32-$P$8))*(($Q$32-$Q$8)/100))</f>
        <v>779.03225806451621</v>
      </c>
    </row>
    <row r="30" spans="2:17" ht="14.4" x14ac:dyDescent="0.3">
      <c r="B30" s="26" t="s">
        <v>852</v>
      </c>
      <c r="D30" s="10">
        <v>160471</v>
      </c>
      <c r="F30" s="8" t="s">
        <v>853</v>
      </c>
      <c r="G30" s="27" t="s">
        <v>854</v>
      </c>
      <c r="H30" s="33">
        <v>118.062994186</v>
      </c>
      <c r="I30" s="9" t="s">
        <v>12</v>
      </c>
      <c r="J30" s="11">
        <v>1</v>
      </c>
      <c r="K30" s="11">
        <v>0</v>
      </c>
      <c r="L30" s="11">
        <v>1</v>
      </c>
      <c r="M30" s="11">
        <v>2</v>
      </c>
      <c r="N30" s="11" t="s">
        <v>855</v>
      </c>
      <c r="O30" s="15">
        <v>527.05346499999996</v>
      </c>
      <c r="P30" s="16">
        <v>6.18</v>
      </c>
      <c r="Q30" s="70">
        <f t="shared" si="0"/>
        <v>782.25806451612902</v>
      </c>
    </row>
    <row r="31" spans="2:17" ht="14.4" x14ac:dyDescent="0.3">
      <c r="B31" s="26" t="s">
        <v>136</v>
      </c>
      <c r="D31" s="10">
        <v>243</v>
      </c>
      <c r="E31" s="11" t="s">
        <v>137</v>
      </c>
      <c r="F31" s="8" t="s">
        <v>138</v>
      </c>
      <c r="G31" s="34" t="s">
        <v>139</v>
      </c>
      <c r="H31" s="36">
        <v>122.03723700000005</v>
      </c>
      <c r="I31" s="9" t="s">
        <v>12</v>
      </c>
      <c r="J31" s="11">
        <v>1</v>
      </c>
      <c r="K31" s="11">
        <v>0</v>
      </c>
      <c r="L31" s="11">
        <v>0</v>
      </c>
      <c r="M31" s="11">
        <v>1</v>
      </c>
      <c r="N31" s="11" t="s">
        <v>140</v>
      </c>
      <c r="O31" s="15">
        <v>305.04125200000004</v>
      </c>
      <c r="P31" s="16">
        <v>6.23</v>
      </c>
      <c r="Q31" s="70">
        <f t="shared" si="0"/>
        <v>790.32258064516134</v>
      </c>
    </row>
    <row r="32" spans="2:17" ht="14.4" x14ac:dyDescent="0.3">
      <c r="B32" s="71" t="s">
        <v>2203</v>
      </c>
      <c r="C32" s="72" t="s">
        <v>2204</v>
      </c>
      <c r="D32" s="73">
        <v>379</v>
      </c>
      <c r="E32" s="78" t="s">
        <v>2205</v>
      </c>
      <c r="F32" s="75" t="s">
        <v>2206</v>
      </c>
      <c r="G32" s="76" t="s">
        <v>237</v>
      </c>
      <c r="H32" s="77">
        <v>144.114935</v>
      </c>
      <c r="I32" s="72" t="s">
        <v>12</v>
      </c>
      <c r="J32" s="78">
        <v>1</v>
      </c>
      <c r="K32" s="78">
        <v>0</v>
      </c>
      <c r="L32" s="78">
        <v>0</v>
      </c>
      <c r="M32" s="78" t="s">
        <v>2201</v>
      </c>
      <c r="N32" s="78" t="s">
        <v>238</v>
      </c>
      <c r="O32" s="79">
        <v>327.11894999999998</v>
      </c>
      <c r="P32" s="80">
        <v>6.29</v>
      </c>
      <c r="Q32" s="81">
        <v>800</v>
      </c>
    </row>
    <row r="33" spans="2:17" ht="14.4" x14ac:dyDescent="0.3">
      <c r="B33" s="29" t="s">
        <v>416</v>
      </c>
      <c r="D33" s="10">
        <v>802</v>
      </c>
      <c r="E33" s="11" t="s">
        <v>417</v>
      </c>
      <c r="F33" s="8" t="s">
        <v>418</v>
      </c>
      <c r="G33" s="34" t="s">
        <v>419</v>
      </c>
      <c r="H33" s="36">
        <v>175.06378600000005</v>
      </c>
      <c r="I33" s="9" t="s">
        <v>12</v>
      </c>
      <c r="J33" s="11">
        <v>1</v>
      </c>
      <c r="K33" s="11">
        <v>0</v>
      </c>
      <c r="L33" s="11">
        <v>0</v>
      </c>
      <c r="M33" s="11">
        <v>1</v>
      </c>
      <c r="N33" s="11" t="s">
        <v>420</v>
      </c>
      <c r="O33" s="15">
        <v>358.06780100000003</v>
      </c>
      <c r="P33" s="16">
        <v>6.37</v>
      </c>
      <c r="Q33" s="70">
        <f>100*($Q$32/100+((P33-$P$32)/($P$66-$P$32))*(($Q$66-$Q$32)/100))</f>
        <v>810.38961038961043</v>
      </c>
    </row>
    <row r="34" spans="2:17" ht="14.4" x14ac:dyDescent="0.3">
      <c r="B34" s="26" t="s">
        <v>691</v>
      </c>
      <c r="D34" s="10">
        <v>68152</v>
      </c>
      <c r="E34" s="11" t="s">
        <v>692</v>
      </c>
      <c r="F34" s="8" t="s">
        <v>693</v>
      </c>
      <c r="G34" s="34" t="s">
        <v>689</v>
      </c>
      <c r="H34" s="36">
        <v>90.031695000000028</v>
      </c>
      <c r="I34" s="9" t="s">
        <v>12</v>
      </c>
      <c r="J34" s="11">
        <v>1</v>
      </c>
      <c r="K34" s="11">
        <v>0</v>
      </c>
      <c r="L34" s="11">
        <v>1</v>
      </c>
      <c r="M34" s="11">
        <v>2</v>
      </c>
      <c r="N34" s="11" t="s">
        <v>690</v>
      </c>
      <c r="O34" s="15">
        <v>499.02216500000003</v>
      </c>
      <c r="P34" s="16">
        <v>6.38</v>
      </c>
      <c r="Q34" s="70">
        <f t="shared" ref="Q34:Q65" si="1">100*($Q$32/100+((P34-$P$32)/($P$66-$P$32))*(($Q$66-$Q$32)/100))</f>
        <v>811.68831168831161</v>
      </c>
    </row>
    <row r="35" spans="2:17" ht="14.4" x14ac:dyDescent="0.3">
      <c r="B35" s="26" t="s">
        <v>736</v>
      </c>
      <c r="D35" s="10">
        <v>80283</v>
      </c>
      <c r="E35" s="11" t="s">
        <v>737</v>
      </c>
      <c r="F35" s="8" t="s">
        <v>738</v>
      </c>
      <c r="G35" s="34" t="s">
        <v>79</v>
      </c>
      <c r="H35" s="36">
        <v>103.06323000000005</v>
      </c>
      <c r="I35" s="9" t="s">
        <v>12</v>
      </c>
      <c r="J35" s="11">
        <v>1</v>
      </c>
      <c r="K35" s="11">
        <v>1</v>
      </c>
      <c r="L35" s="11">
        <v>0</v>
      </c>
      <c r="M35" s="11">
        <v>2</v>
      </c>
      <c r="N35" s="11" t="s">
        <v>735</v>
      </c>
      <c r="O35" s="15">
        <v>512.05370000000005</v>
      </c>
      <c r="P35" s="16">
        <v>6.41</v>
      </c>
      <c r="Q35" s="70">
        <f t="shared" si="1"/>
        <v>815.58441558441552</v>
      </c>
    </row>
    <row r="36" spans="2:17" ht="14.4" x14ac:dyDescent="0.3">
      <c r="B36" s="26" t="s">
        <v>866</v>
      </c>
      <c r="D36" s="10">
        <v>98009</v>
      </c>
      <c r="F36" s="8" t="s">
        <v>867</v>
      </c>
      <c r="G36" s="34" t="s">
        <v>854</v>
      </c>
      <c r="H36" s="36">
        <v>118.063473</v>
      </c>
      <c r="I36" s="9" t="s">
        <v>12</v>
      </c>
      <c r="J36" s="11">
        <v>1</v>
      </c>
      <c r="K36" s="11">
        <v>0</v>
      </c>
      <c r="L36" s="11">
        <v>1</v>
      </c>
      <c r="M36" s="11">
        <v>2</v>
      </c>
      <c r="N36" s="11" t="s">
        <v>855</v>
      </c>
      <c r="O36" s="15">
        <v>527.053943</v>
      </c>
      <c r="P36" s="16">
        <v>6.41</v>
      </c>
      <c r="Q36" s="70">
        <f t="shared" si="1"/>
        <v>815.58441558441552</v>
      </c>
    </row>
    <row r="37" spans="2:17" ht="14.4" x14ac:dyDescent="0.3">
      <c r="B37" s="26" t="s">
        <v>675</v>
      </c>
      <c r="D37" s="10">
        <v>239</v>
      </c>
      <c r="E37" s="11" t="s">
        <v>676</v>
      </c>
      <c r="F37" s="8" t="s">
        <v>677</v>
      </c>
      <c r="G37" s="34" t="s">
        <v>678</v>
      </c>
      <c r="H37" s="36">
        <v>89.04760899999998</v>
      </c>
      <c r="I37" s="9" t="s">
        <v>12</v>
      </c>
      <c r="J37" s="11">
        <v>1</v>
      </c>
      <c r="K37" s="11">
        <v>0</v>
      </c>
      <c r="L37" s="11">
        <v>1</v>
      </c>
      <c r="M37" s="11">
        <v>2</v>
      </c>
      <c r="N37" s="11" t="s">
        <v>679</v>
      </c>
      <c r="O37" s="15">
        <v>498.03807899999998</v>
      </c>
      <c r="P37" s="16">
        <v>6.42</v>
      </c>
      <c r="Q37" s="70">
        <f t="shared" si="1"/>
        <v>816.88311688311683</v>
      </c>
    </row>
    <row r="38" spans="2:17" ht="14.4" x14ac:dyDescent="0.3">
      <c r="B38" s="29" t="s">
        <v>680</v>
      </c>
      <c r="D38" s="10">
        <v>1088</v>
      </c>
      <c r="E38" s="11" t="s">
        <v>681</v>
      </c>
      <c r="F38" s="8" t="s">
        <v>682</v>
      </c>
      <c r="G38" s="34" t="s">
        <v>678</v>
      </c>
      <c r="H38" s="36">
        <v>89.048158000000015</v>
      </c>
      <c r="I38" s="9" t="s">
        <v>12</v>
      </c>
      <c r="J38" s="11">
        <v>1</v>
      </c>
      <c r="K38" s="11">
        <v>1</v>
      </c>
      <c r="L38" s="11">
        <v>0</v>
      </c>
      <c r="M38" s="11">
        <v>2</v>
      </c>
      <c r="N38" s="11" t="s">
        <v>679</v>
      </c>
      <c r="O38" s="15">
        <v>498.03807899999998</v>
      </c>
      <c r="P38" s="16">
        <v>6.42</v>
      </c>
      <c r="Q38" s="70">
        <f t="shared" si="1"/>
        <v>816.88311688311683</v>
      </c>
    </row>
    <row r="39" spans="2:17" ht="14.4" x14ac:dyDescent="0.3">
      <c r="B39" s="29" t="s">
        <v>776</v>
      </c>
      <c r="D39" s="10">
        <v>87</v>
      </c>
      <c r="E39" s="11" t="s">
        <v>777</v>
      </c>
      <c r="F39" s="8" t="s">
        <v>778</v>
      </c>
      <c r="G39" s="34" t="s">
        <v>763</v>
      </c>
      <c r="H39" s="36">
        <v>104.04782300000007</v>
      </c>
      <c r="I39" s="9" t="s">
        <v>12</v>
      </c>
      <c r="J39" s="11">
        <v>1</v>
      </c>
      <c r="K39" s="11">
        <v>0</v>
      </c>
      <c r="L39" s="11">
        <v>1</v>
      </c>
      <c r="M39" s="11">
        <v>2</v>
      </c>
      <c r="N39" s="11" t="s">
        <v>764</v>
      </c>
      <c r="O39" s="15">
        <v>513.03829300000007</v>
      </c>
      <c r="P39" s="16">
        <v>6.42</v>
      </c>
      <c r="Q39" s="70">
        <f t="shared" si="1"/>
        <v>816.88311688311683</v>
      </c>
    </row>
    <row r="40" spans="2:17" ht="14.4" x14ac:dyDescent="0.3">
      <c r="B40" s="26" t="s">
        <v>645</v>
      </c>
      <c r="C40" s="35"/>
      <c r="D40" s="37" t="s">
        <v>646</v>
      </c>
      <c r="E40" s="40" t="s">
        <v>647</v>
      </c>
      <c r="F40" s="39" t="s">
        <v>648</v>
      </c>
      <c r="G40" s="41" t="s">
        <v>174</v>
      </c>
      <c r="H40" s="33">
        <v>130.02660868000001</v>
      </c>
      <c r="I40" s="9" t="s">
        <v>12</v>
      </c>
      <c r="J40" s="40">
        <v>2</v>
      </c>
      <c r="K40" s="40">
        <v>0</v>
      </c>
      <c r="L40" s="40">
        <v>0</v>
      </c>
      <c r="M40" s="40">
        <f>J40+K40+L40</f>
        <v>2</v>
      </c>
      <c r="N40" s="11" t="s">
        <v>644</v>
      </c>
      <c r="O40" s="15">
        <v>495.02725000000004</v>
      </c>
      <c r="P40" s="16">
        <v>6.46</v>
      </c>
      <c r="Q40" s="70">
        <f t="shared" si="1"/>
        <v>822.07792207792204</v>
      </c>
    </row>
    <row r="41" spans="2:17" ht="14.4" x14ac:dyDescent="0.3">
      <c r="B41" s="26" t="s">
        <v>683</v>
      </c>
      <c r="D41" s="10">
        <v>5950</v>
      </c>
      <c r="E41" s="11" t="s">
        <v>684</v>
      </c>
      <c r="F41" s="8" t="s">
        <v>685</v>
      </c>
      <c r="G41" s="34" t="s">
        <v>678</v>
      </c>
      <c r="H41" s="36">
        <v>89.04760899999998</v>
      </c>
      <c r="I41" s="9" t="s">
        <v>12</v>
      </c>
      <c r="J41" s="11">
        <v>1</v>
      </c>
      <c r="K41" s="11">
        <v>1</v>
      </c>
      <c r="L41" s="11">
        <v>0</v>
      </c>
      <c r="M41" s="11">
        <v>2</v>
      </c>
      <c r="N41" s="11" t="s">
        <v>679</v>
      </c>
      <c r="O41" s="15">
        <v>498.03807899999998</v>
      </c>
      <c r="P41" s="16">
        <v>6.47</v>
      </c>
      <c r="Q41" s="70">
        <f t="shared" si="1"/>
        <v>823.37662337662346</v>
      </c>
    </row>
    <row r="42" spans="2:17" ht="14.4" x14ac:dyDescent="0.3">
      <c r="B42" s="26" t="s">
        <v>739</v>
      </c>
      <c r="D42" s="10">
        <v>5288725</v>
      </c>
      <c r="E42" s="11" t="s">
        <v>740</v>
      </c>
      <c r="F42" s="8" t="s">
        <v>741</v>
      </c>
      <c r="G42" s="34" t="s">
        <v>79</v>
      </c>
      <c r="H42" s="36">
        <v>103.06325899999997</v>
      </c>
      <c r="I42" s="9" t="s">
        <v>12</v>
      </c>
      <c r="J42" s="11">
        <v>1</v>
      </c>
      <c r="K42" s="11">
        <v>1</v>
      </c>
      <c r="L42" s="11">
        <v>0</v>
      </c>
      <c r="M42" s="11">
        <v>2</v>
      </c>
      <c r="N42" s="11" t="s">
        <v>735</v>
      </c>
      <c r="O42" s="15">
        <v>512.05372899999998</v>
      </c>
      <c r="P42" s="16">
        <v>6.49</v>
      </c>
      <c r="Q42" s="70">
        <f t="shared" si="1"/>
        <v>825.97402597402606</v>
      </c>
    </row>
    <row r="43" spans="2:17" ht="14.4" x14ac:dyDescent="0.3">
      <c r="B43" s="26" t="s">
        <v>222</v>
      </c>
      <c r="C43" s="9" t="s">
        <v>223</v>
      </c>
      <c r="D43" s="10">
        <v>338</v>
      </c>
      <c r="E43" s="11" t="s">
        <v>224</v>
      </c>
      <c r="F43" s="8" t="s">
        <v>225</v>
      </c>
      <c r="G43" s="34" t="s">
        <v>226</v>
      </c>
      <c r="H43" s="33">
        <v>138.031694053</v>
      </c>
      <c r="I43" s="9" t="s">
        <v>166</v>
      </c>
      <c r="J43" s="11">
        <v>1</v>
      </c>
      <c r="K43" s="11">
        <v>0</v>
      </c>
      <c r="L43" s="11">
        <v>0</v>
      </c>
      <c r="M43" s="11">
        <v>1</v>
      </c>
      <c r="N43" s="11" t="s">
        <v>221</v>
      </c>
      <c r="O43" s="15">
        <v>321.03617000000003</v>
      </c>
      <c r="P43" s="16">
        <v>6.5</v>
      </c>
      <c r="Q43" s="70">
        <f t="shared" si="1"/>
        <v>827.27272727272737</v>
      </c>
    </row>
    <row r="44" spans="2:17" ht="14.4" x14ac:dyDescent="0.3">
      <c r="B44" s="26" t="s">
        <v>672</v>
      </c>
      <c r="D44" s="10">
        <v>743</v>
      </c>
      <c r="E44" s="11" t="s">
        <v>673</v>
      </c>
      <c r="F44" s="8" t="s">
        <v>674</v>
      </c>
      <c r="G44" s="34" t="s">
        <v>665</v>
      </c>
      <c r="H44" s="36">
        <v>132.04273900000004</v>
      </c>
      <c r="I44" s="9" t="s">
        <v>12</v>
      </c>
      <c r="J44" s="11">
        <v>2</v>
      </c>
      <c r="K44" s="11">
        <v>0</v>
      </c>
      <c r="L44" s="11">
        <v>0</v>
      </c>
      <c r="M44" s="11">
        <v>2</v>
      </c>
      <c r="N44" s="11" t="s">
        <v>666</v>
      </c>
      <c r="O44" s="15">
        <v>497.04337900000002</v>
      </c>
      <c r="P44" s="16">
        <v>6.51</v>
      </c>
      <c r="Q44" s="70">
        <f t="shared" si="1"/>
        <v>828.57142857142844</v>
      </c>
    </row>
    <row r="45" spans="2:17" ht="14.4" x14ac:dyDescent="0.3">
      <c r="B45" s="26" t="s">
        <v>159</v>
      </c>
      <c r="D45" s="10">
        <v>643474</v>
      </c>
      <c r="F45" s="8" t="s">
        <v>160</v>
      </c>
      <c r="G45" s="34" t="s">
        <v>161</v>
      </c>
      <c r="H45" s="36">
        <v>129.07888700000001</v>
      </c>
      <c r="I45" s="9" t="s">
        <v>12</v>
      </c>
      <c r="J45" s="11">
        <v>1</v>
      </c>
      <c r="K45" s="11">
        <v>0</v>
      </c>
      <c r="L45" s="11">
        <v>0</v>
      </c>
      <c r="M45" s="11">
        <v>1</v>
      </c>
      <c r="N45" s="11" t="s">
        <v>162</v>
      </c>
      <c r="O45" s="15">
        <v>312.08290199999999</v>
      </c>
      <c r="P45" s="16">
        <v>6.52</v>
      </c>
      <c r="Q45" s="70">
        <f t="shared" si="1"/>
        <v>829.87012987012974</v>
      </c>
    </row>
    <row r="46" spans="2:17" ht="14.4" x14ac:dyDescent="0.3">
      <c r="B46" s="29" t="s">
        <v>163</v>
      </c>
      <c r="D46" s="10">
        <v>849</v>
      </c>
      <c r="E46" s="11" t="s">
        <v>164</v>
      </c>
      <c r="F46" s="8" t="s">
        <v>165</v>
      </c>
      <c r="G46" s="27" t="s">
        <v>161</v>
      </c>
      <c r="H46" s="33">
        <v>129.07897860099999</v>
      </c>
      <c r="I46" s="9" t="s">
        <v>166</v>
      </c>
      <c r="J46" s="11">
        <v>1</v>
      </c>
      <c r="K46" s="11">
        <v>0</v>
      </c>
      <c r="L46" s="11">
        <v>0</v>
      </c>
      <c r="M46" s="11">
        <v>1</v>
      </c>
      <c r="N46" s="11" t="s">
        <v>162</v>
      </c>
      <c r="O46" s="15">
        <v>312.08299399999999</v>
      </c>
      <c r="P46" s="16">
        <v>6.53</v>
      </c>
      <c r="Q46" s="70">
        <f t="shared" si="1"/>
        <v>831.16883116883128</v>
      </c>
    </row>
    <row r="47" spans="2:17" ht="14.4" x14ac:dyDescent="0.3">
      <c r="B47" s="26" t="s">
        <v>167</v>
      </c>
      <c r="D47" s="10">
        <v>4498</v>
      </c>
      <c r="F47" s="44" t="s">
        <v>168</v>
      </c>
      <c r="G47" s="34" t="s">
        <v>161</v>
      </c>
      <c r="H47" s="36">
        <v>129.078979</v>
      </c>
      <c r="I47" s="9" t="s">
        <v>166</v>
      </c>
      <c r="J47" s="11">
        <v>1</v>
      </c>
      <c r="K47" s="11">
        <v>0</v>
      </c>
      <c r="L47" s="11">
        <v>0</v>
      </c>
      <c r="M47" s="11">
        <v>1</v>
      </c>
      <c r="N47" s="11" t="s">
        <v>162</v>
      </c>
      <c r="O47" s="15">
        <v>312.08345000000003</v>
      </c>
      <c r="P47" s="16">
        <v>6.53</v>
      </c>
      <c r="Q47" s="70">
        <f t="shared" si="1"/>
        <v>831.16883116883128</v>
      </c>
    </row>
    <row r="48" spans="2:17" ht="14.4" x14ac:dyDescent="0.3">
      <c r="B48" s="26" t="s">
        <v>1007</v>
      </c>
      <c r="D48" s="10">
        <v>83697</v>
      </c>
      <c r="F48" s="8" t="s">
        <v>1008</v>
      </c>
      <c r="G48" s="34" t="s">
        <v>1003</v>
      </c>
      <c r="H48" s="36">
        <v>132.07864500000002</v>
      </c>
      <c r="I48" s="9" t="s">
        <v>12</v>
      </c>
      <c r="J48" s="11">
        <v>1</v>
      </c>
      <c r="K48" s="11">
        <v>0</v>
      </c>
      <c r="L48" s="11">
        <v>1</v>
      </c>
      <c r="M48" s="11">
        <v>2</v>
      </c>
      <c r="N48" s="11" t="s">
        <v>1004</v>
      </c>
      <c r="O48" s="15">
        <v>541.06911500000001</v>
      </c>
      <c r="P48" s="16">
        <v>6.56</v>
      </c>
      <c r="Q48" s="70">
        <f t="shared" si="1"/>
        <v>835.06493506493507</v>
      </c>
    </row>
    <row r="49" spans="2:17" ht="14.4" x14ac:dyDescent="0.3">
      <c r="B49" s="29" t="s">
        <v>146</v>
      </c>
      <c r="D49" s="10">
        <v>938</v>
      </c>
      <c r="E49" s="11" t="s">
        <v>147</v>
      </c>
      <c r="F49" s="8" t="s">
        <v>148</v>
      </c>
      <c r="G49" s="34" t="s">
        <v>144</v>
      </c>
      <c r="H49" s="36">
        <v>123.03248600000005</v>
      </c>
      <c r="I49" s="9" t="s">
        <v>12</v>
      </c>
      <c r="J49" s="11">
        <v>1</v>
      </c>
      <c r="K49" s="11">
        <v>0</v>
      </c>
      <c r="L49" s="11">
        <v>0</v>
      </c>
      <c r="M49" s="11">
        <v>1</v>
      </c>
      <c r="N49" s="11" t="s">
        <v>145</v>
      </c>
      <c r="O49" s="15">
        <v>306.03650100000004</v>
      </c>
      <c r="P49" s="16">
        <v>6.57</v>
      </c>
      <c r="Q49" s="70">
        <f t="shared" si="1"/>
        <v>836.36363636363637</v>
      </c>
    </row>
    <row r="50" spans="2:17" ht="14.4" x14ac:dyDescent="0.3">
      <c r="B50" s="26" t="s">
        <v>729</v>
      </c>
      <c r="D50" s="10">
        <v>12284</v>
      </c>
      <c r="F50" s="8" t="s">
        <v>730</v>
      </c>
      <c r="G50" s="34" t="s">
        <v>257</v>
      </c>
      <c r="H50" s="36">
        <v>146.05838900000003</v>
      </c>
      <c r="I50" s="9" t="s">
        <v>12</v>
      </c>
      <c r="J50" s="11">
        <v>2</v>
      </c>
      <c r="K50" s="11">
        <v>0</v>
      </c>
      <c r="L50" s="11">
        <v>0</v>
      </c>
      <c r="M50" s="11">
        <v>2</v>
      </c>
      <c r="N50" s="11" t="s">
        <v>724</v>
      </c>
      <c r="O50" s="15">
        <v>511.05902900000001</v>
      </c>
      <c r="P50" s="16">
        <v>6.6</v>
      </c>
      <c r="Q50" s="70">
        <f t="shared" si="1"/>
        <v>840.25974025974028</v>
      </c>
    </row>
    <row r="51" spans="2:17" ht="14.4" x14ac:dyDescent="0.3">
      <c r="B51" s="26" t="s">
        <v>1000</v>
      </c>
      <c r="C51" s="9" t="s">
        <v>1001</v>
      </c>
      <c r="D51" s="10">
        <v>10796774</v>
      </c>
      <c r="F51" s="8" t="s">
        <v>1002</v>
      </c>
      <c r="G51" s="34" t="s">
        <v>1003</v>
      </c>
      <c r="H51" s="36">
        <v>132.07857499999997</v>
      </c>
      <c r="I51" s="9" t="s">
        <v>12</v>
      </c>
      <c r="J51" s="11">
        <v>1</v>
      </c>
      <c r="K51" s="11">
        <v>0</v>
      </c>
      <c r="L51" s="11">
        <v>1</v>
      </c>
      <c r="M51" s="11">
        <v>2</v>
      </c>
      <c r="N51" s="11" t="s">
        <v>1004</v>
      </c>
      <c r="O51" s="15">
        <v>541.06904499999996</v>
      </c>
      <c r="P51" s="16">
        <v>6.61</v>
      </c>
      <c r="Q51" s="70">
        <f t="shared" si="1"/>
        <v>841.55844155844159</v>
      </c>
    </row>
    <row r="52" spans="2:17" ht="14.4" x14ac:dyDescent="0.3">
      <c r="B52" s="26" t="s">
        <v>698</v>
      </c>
      <c r="D52" s="10">
        <v>1551553</v>
      </c>
      <c r="F52" s="8" t="s">
        <v>699</v>
      </c>
      <c r="G52" s="34" t="s">
        <v>700</v>
      </c>
      <c r="H52" s="36">
        <v>144.04225874400001</v>
      </c>
      <c r="I52" s="9" t="s">
        <v>12</v>
      </c>
      <c r="J52" s="11">
        <v>2</v>
      </c>
      <c r="K52" s="11">
        <v>0</v>
      </c>
      <c r="L52" s="11">
        <v>0</v>
      </c>
      <c r="M52" s="11">
        <v>2</v>
      </c>
      <c r="N52" s="11" t="s">
        <v>701</v>
      </c>
      <c r="O52" s="15">
        <v>509.04289999999997</v>
      </c>
      <c r="P52" s="16">
        <v>6.7</v>
      </c>
      <c r="Q52" s="70">
        <f t="shared" si="1"/>
        <v>853.24675324675331</v>
      </c>
    </row>
    <row r="53" spans="2:17" ht="14.4" x14ac:dyDescent="0.3">
      <c r="B53" s="29" t="s">
        <v>860</v>
      </c>
      <c r="D53" s="10">
        <v>107802</v>
      </c>
      <c r="F53" s="47" t="s">
        <v>861</v>
      </c>
      <c r="G53" s="34" t="s">
        <v>854</v>
      </c>
      <c r="H53" s="36">
        <v>118.062995</v>
      </c>
      <c r="I53" s="9" t="s">
        <v>12</v>
      </c>
      <c r="J53" s="11">
        <v>1</v>
      </c>
      <c r="K53" s="11">
        <v>0</v>
      </c>
      <c r="L53" s="11">
        <v>1</v>
      </c>
      <c r="M53" s="11">
        <v>2</v>
      </c>
      <c r="N53" s="11" t="s">
        <v>855</v>
      </c>
      <c r="O53" s="15">
        <v>527.0539</v>
      </c>
      <c r="P53" s="16">
        <v>6.7</v>
      </c>
      <c r="Q53" s="70">
        <f t="shared" si="1"/>
        <v>853.24675324675331</v>
      </c>
    </row>
    <row r="54" spans="2:17" ht="14.4" x14ac:dyDescent="0.3">
      <c r="B54" s="26" t="s">
        <v>630</v>
      </c>
      <c r="D54" s="10">
        <v>750</v>
      </c>
      <c r="E54" s="11" t="s">
        <v>631</v>
      </c>
      <c r="F54" s="8" t="s">
        <v>632</v>
      </c>
      <c r="G54" s="34" t="s">
        <v>633</v>
      </c>
      <c r="H54" s="36">
        <v>75.031930000000003</v>
      </c>
      <c r="I54" s="9" t="s">
        <v>12</v>
      </c>
      <c r="J54" s="11">
        <v>1</v>
      </c>
      <c r="K54" s="11">
        <v>1</v>
      </c>
      <c r="L54" s="11">
        <v>0</v>
      </c>
      <c r="M54" s="11">
        <v>2</v>
      </c>
      <c r="N54" s="11" t="s">
        <v>634</v>
      </c>
      <c r="O54" s="15">
        <v>484.0224</v>
      </c>
      <c r="P54" s="16">
        <v>6.75</v>
      </c>
      <c r="Q54" s="70">
        <f t="shared" si="1"/>
        <v>859.74025974025972</v>
      </c>
    </row>
    <row r="55" spans="2:17" ht="14.4" x14ac:dyDescent="0.3">
      <c r="B55" s="29" t="s">
        <v>713</v>
      </c>
      <c r="C55" s="9" t="s">
        <v>714</v>
      </c>
      <c r="D55" s="10">
        <v>51</v>
      </c>
      <c r="E55" s="11" t="s">
        <v>715</v>
      </c>
      <c r="F55" s="8" t="s">
        <v>716</v>
      </c>
      <c r="G55" s="34" t="s">
        <v>717</v>
      </c>
      <c r="H55" s="36">
        <v>146.02146000000005</v>
      </c>
      <c r="I55" s="9" t="s">
        <v>12</v>
      </c>
      <c r="J55" s="11">
        <v>2</v>
      </c>
      <c r="K55" s="11">
        <v>0</v>
      </c>
      <c r="L55" s="11">
        <v>0</v>
      </c>
      <c r="M55" s="11">
        <v>2</v>
      </c>
      <c r="N55" s="11" t="s">
        <v>718</v>
      </c>
      <c r="O55" s="15">
        <v>511.02210000000002</v>
      </c>
      <c r="P55" s="16">
        <v>6.81</v>
      </c>
      <c r="Q55" s="70">
        <f t="shared" si="1"/>
        <v>867.53246753246742</v>
      </c>
    </row>
    <row r="56" spans="2:17" ht="14.4" x14ac:dyDescent="0.3">
      <c r="B56" s="26" t="s">
        <v>213</v>
      </c>
      <c r="D56" s="10">
        <v>999</v>
      </c>
      <c r="F56" s="47" t="s">
        <v>214</v>
      </c>
      <c r="G56" s="34" t="s">
        <v>215</v>
      </c>
      <c r="H56" s="36">
        <v>136.05242949399999</v>
      </c>
      <c r="I56" s="9" t="s">
        <v>12</v>
      </c>
      <c r="J56" s="11">
        <v>1</v>
      </c>
      <c r="K56" s="11">
        <v>0</v>
      </c>
      <c r="L56" s="11">
        <v>0</v>
      </c>
      <c r="M56" s="11">
        <v>1</v>
      </c>
      <c r="N56" s="11" t="s">
        <v>216</v>
      </c>
      <c r="O56" s="15">
        <v>319.05690099999998</v>
      </c>
      <c r="P56" s="16">
        <v>6.83</v>
      </c>
      <c r="Q56" s="70">
        <f t="shared" si="1"/>
        <v>870.12987012987026</v>
      </c>
    </row>
    <row r="57" spans="2:17" ht="14.4" x14ac:dyDescent="0.3">
      <c r="B57" s="26" t="s">
        <v>830</v>
      </c>
      <c r="D57" s="10">
        <v>10972</v>
      </c>
      <c r="F57" s="8" t="s">
        <v>831</v>
      </c>
      <c r="G57" s="34" t="s">
        <v>832</v>
      </c>
      <c r="H57" s="36">
        <v>117.04307200000001</v>
      </c>
      <c r="I57" s="9" t="s">
        <v>12</v>
      </c>
      <c r="J57" s="11">
        <v>1</v>
      </c>
      <c r="K57" s="11">
        <v>1</v>
      </c>
      <c r="L57" s="11">
        <v>0</v>
      </c>
      <c r="M57" s="11">
        <v>2</v>
      </c>
      <c r="N57" s="11" t="s">
        <v>833</v>
      </c>
      <c r="O57" s="15">
        <v>526.03354200000001</v>
      </c>
      <c r="P57" s="16">
        <v>6.83</v>
      </c>
      <c r="Q57" s="70">
        <f t="shared" si="1"/>
        <v>870.12987012987026</v>
      </c>
    </row>
    <row r="58" spans="2:17" ht="14.4" x14ac:dyDescent="0.3">
      <c r="B58" s="26" t="s">
        <v>1262</v>
      </c>
      <c r="D58" s="10">
        <v>25076</v>
      </c>
      <c r="E58" s="11" t="s">
        <v>1263</v>
      </c>
      <c r="F58" s="8" t="s">
        <v>1264</v>
      </c>
      <c r="G58" s="34" t="s">
        <v>1265</v>
      </c>
      <c r="H58" s="36">
        <v>168.96420030100001</v>
      </c>
      <c r="I58" s="9" t="s">
        <v>12</v>
      </c>
      <c r="J58" s="11">
        <v>1</v>
      </c>
      <c r="K58" s="11">
        <v>1</v>
      </c>
      <c r="L58" s="11">
        <v>0</v>
      </c>
      <c r="M58" s="11">
        <v>2</v>
      </c>
      <c r="N58" s="11" t="s">
        <v>1266</v>
      </c>
      <c r="O58" s="15">
        <v>577.95467000000008</v>
      </c>
      <c r="P58" s="16">
        <v>6.86</v>
      </c>
      <c r="Q58" s="70">
        <f t="shared" si="1"/>
        <v>874.02597402597416</v>
      </c>
    </row>
    <row r="59" spans="2:17" ht="14.4" x14ac:dyDescent="0.3">
      <c r="B59" s="26" t="s">
        <v>773</v>
      </c>
      <c r="D59" s="10">
        <v>10413</v>
      </c>
      <c r="E59" s="11" t="s">
        <v>774</v>
      </c>
      <c r="F59" s="8" t="s">
        <v>775</v>
      </c>
      <c r="G59" s="34" t="s">
        <v>763</v>
      </c>
      <c r="H59" s="36">
        <v>104.04734499999991</v>
      </c>
      <c r="I59" s="9" t="s">
        <v>12</v>
      </c>
      <c r="J59" s="11">
        <v>1</v>
      </c>
      <c r="K59" s="11">
        <v>0</v>
      </c>
      <c r="L59" s="11">
        <v>1</v>
      </c>
      <c r="M59" s="11">
        <v>2</v>
      </c>
      <c r="N59" s="11" t="s">
        <v>764</v>
      </c>
      <c r="O59" s="15">
        <v>513.03781499999991</v>
      </c>
      <c r="P59" s="16">
        <v>6.87</v>
      </c>
      <c r="Q59" s="70">
        <f t="shared" si="1"/>
        <v>875.32467532467524</v>
      </c>
    </row>
    <row r="60" spans="2:17" ht="14.4" x14ac:dyDescent="0.3">
      <c r="B60" s="26" t="s">
        <v>2207</v>
      </c>
      <c r="C60" s="35" t="s">
        <v>2208</v>
      </c>
      <c r="D60" s="37" t="s">
        <v>2209</v>
      </c>
      <c r="E60" s="40"/>
      <c r="F60" s="39" t="s">
        <v>2210</v>
      </c>
      <c r="G60" s="41" t="s">
        <v>501</v>
      </c>
      <c r="H60" s="42">
        <v>157.12230575000001</v>
      </c>
      <c r="I60" s="9" t="s">
        <v>12</v>
      </c>
      <c r="J60" s="40">
        <v>1</v>
      </c>
      <c r="K60" s="40">
        <v>0</v>
      </c>
      <c r="L60" s="40">
        <v>0</v>
      </c>
      <c r="M60" s="11" t="s">
        <v>2201</v>
      </c>
      <c r="N60" s="11" t="s">
        <v>2211</v>
      </c>
      <c r="O60" s="15">
        <v>339.11904499999997</v>
      </c>
      <c r="P60" s="16">
        <v>6.88</v>
      </c>
      <c r="Q60" s="70">
        <f t="shared" si="1"/>
        <v>876.62337662337654</v>
      </c>
    </row>
    <row r="61" spans="2:17" ht="14.4" x14ac:dyDescent="0.3">
      <c r="B61" s="57" t="s">
        <v>834</v>
      </c>
      <c r="D61" s="10">
        <v>6287</v>
      </c>
      <c r="E61" s="11" t="s">
        <v>835</v>
      </c>
      <c r="F61" s="8" t="s">
        <v>836</v>
      </c>
      <c r="G61" s="34" t="s">
        <v>837</v>
      </c>
      <c r="H61" s="36">
        <v>117.07892999999997</v>
      </c>
      <c r="I61" s="9" t="s">
        <v>12</v>
      </c>
      <c r="J61" s="11">
        <v>1</v>
      </c>
      <c r="K61" s="11">
        <v>1</v>
      </c>
      <c r="L61" s="11">
        <v>0</v>
      </c>
      <c r="M61" s="11">
        <v>2</v>
      </c>
      <c r="N61" s="11" t="s">
        <v>838</v>
      </c>
      <c r="O61" s="15">
        <v>526.06939999999997</v>
      </c>
      <c r="P61" s="16">
        <v>6.89</v>
      </c>
      <c r="Q61" s="70">
        <f t="shared" si="1"/>
        <v>877.92207792207796</v>
      </c>
    </row>
    <row r="62" spans="2:17" ht="14.4" x14ac:dyDescent="0.3">
      <c r="B62" s="26" t="s">
        <v>976</v>
      </c>
      <c r="D62" s="10">
        <v>4378</v>
      </c>
      <c r="F62" s="8" t="s">
        <v>977</v>
      </c>
      <c r="G62" s="34" t="s">
        <v>978</v>
      </c>
      <c r="H62" s="36">
        <v>131.09455899999998</v>
      </c>
      <c r="I62" s="9" t="s">
        <v>12</v>
      </c>
      <c r="J62" s="11">
        <v>1</v>
      </c>
      <c r="K62" s="11">
        <v>1</v>
      </c>
      <c r="L62" s="11">
        <v>0</v>
      </c>
      <c r="M62" s="11">
        <v>2</v>
      </c>
      <c r="N62" s="11" t="s">
        <v>979</v>
      </c>
      <c r="O62" s="15">
        <v>540.08502899999996</v>
      </c>
      <c r="P62" s="16">
        <v>6.89</v>
      </c>
      <c r="Q62" s="70">
        <f t="shared" si="1"/>
        <v>877.92207792207796</v>
      </c>
    </row>
    <row r="63" spans="2:17" ht="14.4" x14ac:dyDescent="0.3">
      <c r="B63" s="26" t="s">
        <v>797</v>
      </c>
      <c r="C63" s="9" t="s">
        <v>798</v>
      </c>
      <c r="D63" s="10">
        <v>439194</v>
      </c>
      <c r="E63" s="11" t="s">
        <v>799</v>
      </c>
      <c r="F63" s="8" t="s">
        <v>800</v>
      </c>
      <c r="G63" s="27" t="s">
        <v>801</v>
      </c>
      <c r="H63" s="33">
        <v>106.02660868</v>
      </c>
      <c r="I63" s="9" t="s">
        <v>166</v>
      </c>
      <c r="J63" s="11">
        <v>1</v>
      </c>
      <c r="K63" s="11">
        <v>0</v>
      </c>
      <c r="L63" s="11">
        <v>1</v>
      </c>
      <c r="M63" s="11">
        <v>2</v>
      </c>
      <c r="N63" s="11" t="s">
        <v>802</v>
      </c>
      <c r="O63" s="15">
        <v>515.01708000000008</v>
      </c>
      <c r="P63" s="16">
        <v>6.97</v>
      </c>
      <c r="Q63" s="70">
        <f t="shared" si="1"/>
        <v>888.31168831168839</v>
      </c>
    </row>
    <row r="64" spans="2:17" ht="14.4" x14ac:dyDescent="0.3">
      <c r="B64" s="26" t="s">
        <v>1641</v>
      </c>
      <c r="D64" s="10">
        <v>181976</v>
      </c>
      <c r="F64" s="8" t="s">
        <v>1642</v>
      </c>
      <c r="G64" s="34" t="s">
        <v>785</v>
      </c>
      <c r="H64" s="36">
        <v>148.03767500000001</v>
      </c>
      <c r="I64" s="9" t="s">
        <v>12</v>
      </c>
      <c r="J64" s="11">
        <v>2</v>
      </c>
      <c r="K64" s="11">
        <v>0</v>
      </c>
      <c r="L64" s="11">
        <v>1</v>
      </c>
      <c r="M64" s="11">
        <v>3</v>
      </c>
      <c r="N64" s="11" t="s">
        <v>1643</v>
      </c>
      <c r="O64" s="15">
        <v>739.02476999999999</v>
      </c>
      <c r="P64" s="16">
        <v>7.02</v>
      </c>
      <c r="Q64" s="70">
        <f t="shared" si="1"/>
        <v>894.80519480519479</v>
      </c>
    </row>
    <row r="65" spans="2:17" ht="14.4" x14ac:dyDescent="0.3">
      <c r="B65" s="26" t="s">
        <v>808</v>
      </c>
      <c r="C65" s="9" t="s">
        <v>809</v>
      </c>
      <c r="D65" s="10">
        <v>76651</v>
      </c>
      <c r="F65" s="56" t="s">
        <v>810</v>
      </c>
      <c r="G65" s="34" t="s">
        <v>811</v>
      </c>
      <c r="H65" s="36">
        <v>115.063329</v>
      </c>
      <c r="I65" s="9" t="s">
        <v>12</v>
      </c>
      <c r="J65" s="11">
        <v>1</v>
      </c>
      <c r="K65" s="11">
        <v>1</v>
      </c>
      <c r="L65" s="11">
        <v>0</v>
      </c>
      <c r="M65" s="11">
        <v>2</v>
      </c>
      <c r="N65" s="11" t="s">
        <v>812</v>
      </c>
      <c r="O65" s="15">
        <v>524.05370000000005</v>
      </c>
      <c r="P65" s="16">
        <v>7.04</v>
      </c>
      <c r="Q65" s="70">
        <f t="shared" si="1"/>
        <v>897.40259740259739</v>
      </c>
    </row>
    <row r="66" spans="2:17" ht="14.4" x14ac:dyDescent="0.3">
      <c r="B66" s="82" t="s">
        <v>2212</v>
      </c>
      <c r="C66" s="72" t="s">
        <v>2213</v>
      </c>
      <c r="D66" s="73">
        <v>8158</v>
      </c>
      <c r="E66" s="78" t="s">
        <v>2214</v>
      </c>
      <c r="F66" s="75" t="s">
        <v>2215</v>
      </c>
      <c r="G66" s="76" t="s">
        <v>2216</v>
      </c>
      <c r="H66" s="77">
        <v>158.130585</v>
      </c>
      <c r="I66" s="72" t="s">
        <v>12</v>
      </c>
      <c r="J66" s="78">
        <v>1</v>
      </c>
      <c r="K66" s="78">
        <v>0</v>
      </c>
      <c r="L66" s="78">
        <v>0</v>
      </c>
      <c r="M66" s="78" t="s">
        <v>2201</v>
      </c>
      <c r="N66" s="78" t="s">
        <v>2217</v>
      </c>
      <c r="O66" s="79">
        <v>341.13459999999998</v>
      </c>
      <c r="P66" s="80">
        <v>7.06</v>
      </c>
      <c r="Q66" s="81">
        <v>900</v>
      </c>
    </row>
    <row r="67" spans="2:17" ht="14.4" x14ac:dyDescent="0.3">
      <c r="B67" s="26" t="s">
        <v>839</v>
      </c>
      <c r="D67" s="10">
        <v>439575</v>
      </c>
      <c r="E67" s="11" t="s">
        <v>841</v>
      </c>
      <c r="F67" s="8" t="s">
        <v>840</v>
      </c>
      <c r="G67" s="34" t="s">
        <v>837</v>
      </c>
      <c r="H67" s="33">
        <v>117.078978601</v>
      </c>
      <c r="I67" s="9" t="s">
        <v>12</v>
      </c>
      <c r="J67" s="11">
        <v>1</v>
      </c>
      <c r="K67" s="11">
        <v>1</v>
      </c>
      <c r="L67" s="11">
        <v>0</v>
      </c>
      <c r="M67" s="11">
        <v>2</v>
      </c>
      <c r="N67" s="11" t="s">
        <v>838</v>
      </c>
      <c r="O67" s="15">
        <v>526.06944899999996</v>
      </c>
      <c r="P67" s="16">
        <v>7.1</v>
      </c>
      <c r="Q67" s="70">
        <f>100*($Q$66/100+((P67-$P$66)/($P$83-$P$66))*(($Q$83-$Q$66)/100))</f>
        <v>908.33333333333337</v>
      </c>
    </row>
    <row r="68" spans="2:17" ht="14.4" x14ac:dyDescent="0.3">
      <c r="B68" s="26" t="s">
        <v>721</v>
      </c>
      <c r="D68" s="10">
        <v>196</v>
      </c>
      <c r="E68" s="11" t="s">
        <v>722</v>
      </c>
      <c r="F68" s="8" t="s">
        <v>723</v>
      </c>
      <c r="G68" s="34" t="s">
        <v>257</v>
      </c>
      <c r="H68" s="36">
        <v>146.05786000000001</v>
      </c>
      <c r="I68" s="9" t="s">
        <v>12</v>
      </c>
      <c r="J68" s="11">
        <v>2</v>
      </c>
      <c r="K68" s="11">
        <v>0</v>
      </c>
      <c r="L68" s="11">
        <v>0</v>
      </c>
      <c r="M68" s="11">
        <v>2</v>
      </c>
      <c r="N68" s="11" t="s">
        <v>724</v>
      </c>
      <c r="O68" s="15">
        <v>511.05849999999998</v>
      </c>
      <c r="P68" s="16">
        <v>7.11</v>
      </c>
      <c r="Q68" s="70">
        <f>100*($Q$66/100+((P68-$P$66)/($P$83-$P$66))*(($Q$83-$Q$66)/100))</f>
        <v>910.41666666666674</v>
      </c>
    </row>
    <row r="69" spans="2:17" ht="14.4" x14ac:dyDescent="0.3">
      <c r="B69" s="26" t="s">
        <v>742</v>
      </c>
      <c r="D69" s="10">
        <v>64956</v>
      </c>
      <c r="E69" s="11" t="s">
        <v>743</v>
      </c>
      <c r="F69" s="8" t="s">
        <v>744</v>
      </c>
      <c r="G69" s="34" t="s">
        <v>79</v>
      </c>
      <c r="H69" s="36">
        <v>103.06332900000002</v>
      </c>
      <c r="I69" s="9" t="s">
        <v>12</v>
      </c>
      <c r="J69" s="11">
        <v>1</v>
      </c>
      <c r="K69" s="11">
        <v>1</v>
      </c>
      <c r="L69" s="11">
        <v>0</v>
      </c>
      <c r="M69" s="11">
        <v>2</v>
      </c>
      <c r="N69" s="11" t="s">
        <v>735</v>
      </c>
      <c r="O69" s="15">
        <v>512.05379900000003</v>
      </c>
      <c r="P69" s="16">
        <v>7.14</v>
      </c>
      <c r="Q69" s="70">
        <f t="shared" ref="Q69:Q82" si="2">100*($Q$66/100+((P69-$P$66)/($P$83-$P$66))*(($Q$83-$Q$66)/100))</f>
        <v>916.66666666666663</v>
      </c>
    </row>
    <row r="70" spans="2:17" ht="14.4" x14ac:dyDescent="0.3">
      <c r="B70" s="26" t="s">
        <v>753</v>
      </c>
      <c r="D70" s="10">
        <v>10932</v>
      </c>
      <c r="F70" s="8" t="s">
        <v>754</v>
      </c>
      <c r="G70" s="34" t="s">
        <v>79</v>
      </c>
      <c r="H70" s="36">
        <v>103.06380799999995</v>
      </c>
      <c r="I70" s="9" t="s">
        <v>12</v>
      </c>
      <c r="J70" s="11">
        <v>1</v>
      </c>
      <c r="K70" s="11">
        <v>1</v>
      </c>
      <c r="L70" s="11">
        <v>0</v>
      </c>
      <c r="M70" s="11">
        <v>2</v>
      </c>
      <c r="N70" s="11" t="s">
        <v>735</v>
      </c>
      <c r="O70" s="15">
        <v>512.05427799999995</v>
      </c>
      <c r="P70" s="16">
        <v>7.14</v>
      </c>
      <c r="Q70" s="70">
        <f t="shared" si="2"/>
        <v>916.66666666666663</v>
      </c>
    </row>
    <row r="71" spans="2:17" ht="14.4" x14ac:dyDescent="0.3">
      <c r="B71" s="26" t="s">
        <v>369</v>
      </c>
      <c r="D71" s="10">
        <v>7012</v>
      </c>
      <c r="F71" s="8" t="s">
        <v>370</v>
      </c>
      <c r="G71" s="34" t="s">
        <v>371</v>
      </c>
      <c r="H71" s="36">
        <v>164.08372999999995</v>
      </c>
      <c r="I71" s="9" t="s">
        <v>12</v>
      </c>
      <c r="J71" s="11">
        <v>1</v>
      </c>
      <c r="K71" s="11">
        <v>0</v>
      </c>
      <c r="L71" s="11">
        <v>0</v>
      </c>
      <c r="M71" s="11">
        <v>1</v>
      </c>
      <c r="N71" s="11" t="s">
        <v>372</v>
      </c>
      <c r="O71" s="15">
        <v>347.08774499999993</v>
      </c>
      <c r="P71" s="16">
        <v>7.18</v>
      </c>
      <c r="Q71" s="70">
        <f t="shared" si="2"/>
        <v>925</v>
      </c>
    </row>
    <row r="72" spans="2:17" ht="14.4" x14ac:dyDescent="0.3">
      <c r="B72" s="26" t="s">
        <v>373</v>
      </c>
      <c r="D72" s="10">
        <v>4775</v>
      </c>
      <c r="E72" s="32" t="s">
        <v>374</v>
      </c>
      <c r="F72" s="47" t="s">
        <v>375</v>
      </c>
      <c r="G72" s="34" t="s">
        <v>371</v>
      </c>
      <c r="H72" s="36">
        <v>164.08373</v>
      </c>
      <c r="I72" s="9" t="s">
        <v>12</v>
      </c>
      <c r="J72" s="11">
        <v>1</v>
      </c>
      <c r="K72" s="11">
        <v>0</v>
      </c>
      <c r="L72" s="11">
        <v>0</v>
      </c>
      <c r="M72" s="11">
        <v>1</v>
      </c>
      <c r="N72" s="11" t="s">
        <v>372</v>
      </c>
      <c r="O72" s="15">
        <v>347.08774499999993</v>
      </c>
      <c r="P72" s="16">
        <v>7.18</v>
      </c>
      <c r="Q72" s="70">
        <f t="shared" si="2"/>
        <v>925</v>
      </c>
    </row>
    <row r="73" spans="2:17" ht="14.4" x14ac:dyDescent="0.3">
      <c r="B73" s="26" t="s">
        <v>711</v>
      </c>
      <c r="D73" s="10">
        <v>17288</v>
      </c>
      <c r="F73" s="47" t="s">
        <v>712</v>
      </c>
      <c r="G73" s="34" t="s">
        <v>709</v>
      </c>
      <c r="H73" s="36">
        <v>101.04768</v>
      </c>
      <c r="I73" s="9" t="s">
        <v>12</v>
      </c>
      <c r="J73" s="11">
        <v>1</v>
      </c>
      <c r="K73" s="11">
        <v>0</v>
      </c>
      <c r="L73" s="11">
        <v>1</v>
      </c>
      <c r="M73" s="11">
        <v>2</v>
      </c>
      <c r="N73" s="11" t="s">
        <v>710</v>
      </c>
      <c r="O73" s="15">
        <v>510.03862600000002</v>
      </c>
      <c r="P73" s="16">
        <v>7.18</v>
      </c>
      <c r="Q73" s="70">
        <f t="shared" si="2"/>
        <v>925</v>
      </c>
    </row>
    <row r="74" spans="2:17" ht="14.4" x14ac:dyDescent="0.3">
      <c r="B74" s="26" t="s">
        <v>1079</v>
      </c>
      <c r="D74" s="10">
        <v>6951123</v>
      </c>
      <c r="F74" s="8" t="s">
        <v>241</v>
      </c>
      <c r="G74" s="34" t="s">
        <v>1080</v>
      </c>
      <c r="H74" s="36">
        <v>145.11020900000003</v>
      </c>
      <c r="I74" s="9" t="s">
        <v>12</v>
      </c>
      <c r="J74" s="11">
        <v>1</v>
      </c>
      <c r="K74" s="11">
        <v>1</v>
      </c>
      <c r="L74" s="11">
        <v>0</v>
      </c>
      <c r="M74" s="11">
        <v>2</v>
      </c>
      <c r="N74" s="11" t="s">
        <v>1081</v>
      </c>
      <c r="O74" s="15">
        <v>554.10067900000001</v>
      </c>
      <c r="P74" s="16">
        <v>7.23</v>
      </c>
      <c r="Q74" s="70">
        <f t="shared" si="2"/>
        <v>935.41666666666674</v>
      </c>
    </row>
    <row r="75" spans="2:17" ht="14.4" x14ac:dyDescent="0.3">
      <c r="B75" s="26" t="s">
        <v>828</v>
      </c>
      <c r="D75" s="10">
        <v>6999745</v>
      </c>
      <c r="F75" s="8" t="s">
        <v>829</v>
      </c>
      <c r="G75" s="34" t="s">
        <v>824</v>
      </c>
      <c r="H75" s="36">
        <v>160.07403900000008</v>
      </c>
      <c r="I75" s="9" t="s">
        <v>12</v>
      </c>
      <c r="J75" s="11">
        <v>2</v>
      </c>
      <c r="K75" s="11">
        <v>0</v>
      </c>
      <c r="L75" s="11">
        <v>0</v>
      </c>
      <c r="M75" s="11">
        <v>2</v>
      </c>
      <c r="N75" s="11" t="s">
        <v>825</v>
      </c>
      <c r="O75" s="15">
        <v>525.07467900000006</v>
      </c>
      <c r="P75" s="16">
        <v>7.24</v>
      </c>
      <c r="Q75" s="70">
        <f t="shared" si="2"/>
        <v>937.50000000000023</v>
      </c>
    </row>
    <row r="76" spans="2:17" ht="14.4" x14ac:dyDescent="0.3">
      <c r="B76" s="26" t="s">
        <v>1629</v>
      </c>
      <c r="D76" s="10">
        <v>525</v>
      </c>
      <c r="E76" s="11" t="s">
        <v>1630</v>
      </c>
      <c r="F76" s="8" t="s">
        <v>1631</v>
      </c>
      <c r="G76" s="34" t="s">
        <v>1632</v>
      </c>
      <c r="H76" s="36">
        <v>134.02150500000002</v>
      </c>
      <c r="I76" s="9" t="s">
        <v>12</v>
      </c>
      <c r="J76" s="11">
        <v>2</v>
      </c>
      <c r="K76" s="11">
        <v>0</v>
      </c>
      <c r="L76" s="11">
        <v>1</v>
      </c>
      <c r="M76" s="11">
        <v>3</v>
      </c>
      <c r="N76" s="11" t="s">
        <v>1633</v>
      </c>
      <c r="O76" s="15">
        <v>725.0086</v>
      </c>
      <c r="P76" s="16">
        <v>7.26</v>
      </c>
      <c r="Q76" s="70">
        <f t="shared" si="2"/>
        <v>941.66666666666663</v>
      </c>
    </row>
    <row r="77" spans="2:17" ht="14.4" x14ac:dyDescent="0.3">
      <c r="B77" s="26" t="s">
        <v>980</v>
      </c>
      <c r="D77" s="10">
        <v>6106</v>
      </c>
      <c r="E77" s="11" t="s">
        <v>981</v>
      </c>
      <c r="F77" s="8" t="s">
        <v>982</v>
      </c>
      <c r="G77" s="34" t="s">
        <v>978</v>
      </c>
      <c r="H77" s="36">
        <v>131.09453000000005</v>
      </c>
      <c r="I77" s="9" t="s">
        <v>12</v>
      </c>
      <c r="J77" s="11">
        <v>1</v>
      </c>
      <c r="K77" s="11">
        <v>1</v>
      </c>
      <c r="L77" s="11">
        <v>0</v>
      </c>
      <c r="M77" s="11">
        <v>2</v>
      </c>
      <c r="N77" s="11" t="s">
        <v>979</v>
      </c>
      <c r="O77" s="15">
        <v>540.08502899999996</v>
      </c>
      <c r="P77" s="16">
        <v>7.29</v>
      </c>
      <c r="Q77" s="70">
        <f t="shared" si="2"/>
        <v>947.91666666666674</v>
      </c>
    </row>
    <row r="78" spans="2:17" ht="14.4" x14ac:dyDescent="0.3">
      <c r="B78" s="26" t="s">
        <v>983</v>
      </c>
      <c r="D78" s="10">
        <v>6306</v>
      </c>
      <c r="E78" s="11" t="s">
        <v>984</v>
      </c>
      <c r="F78" s="8" t="s">
        <v>985</v>
      </c>
      <c r="G78" s="34" t="s">
        <v>978</v>
      </c>
      <c r="H78" s="36">
        <v>131.09453000000005</v>
      </c>
      <c r="I78" s="9" t="s">
        <v>12</v>
      </c>
      <c r="J78" s="11">
        <v>1</v>
      </c>
      <c r="K78" s="11">
        <v>1</v>
      </c>
      <c r="L78" s="11">
        <v>0</v>
      </c>
      <c r="M78" s="11">
        <v>2</v>
      </c>
      <c r="N78" s="11" t="s">
        <v>979</v>
      </c>
      <c r="O78" s="15">
        <v>540.08502899999996</v>
      </c>
      <c r="P78" s="16">
        <v>7.34</v>
      </c>
      <c r="Q78" s="70">
        <f t="shared" si="2"/>
        <v>958.33333333333337</v>
      </c>
    </row>
    <row r="79" spans="2:17" ht="14.4" x14ac:dyDescent="0.3">
      <c r="B79" s="26" t="s">
        <v>1082</v>
      </c>
      <c r="D79" s="46">
        <v>560437</v>
      </c>
      <c r="F79" s="44" t="s">
        <v>1083</v>
      </c>
      <c r="G79" s="34" t="s">
        <v>1080</v>
      </c>
      <c r="H79" s="36">
        <v>145.11020900000003</v>
      </c>
      <c r="I79" s="9" t="s">
        <v>12</v>
      </c>
      <c r="J79" s="11">
        <v>1</v>
      </c>
      <c r="K79" s="11">
        <v>1</v>
      </c>
      <c r="L79" s="11">
        <v>0</v>
      </c>
      <c r="M79" s="11">
        <v>2</v>
      </c>
      <c r="N79" s="11" t="s">
        <v>1081</v>
      </c>
      <c r="O79" s="15">
        <v>554.10067900000001</v>
      </c>
      <c r="P79" s="16">
        <v>7.37</v>
      </c>
      <c r="Q79" s="70">
        <f t="shared" si="2"/>
        <v>964.58333333333337</v>
      </c>
    </row>
    <row r="80" spans="2:17" ht="14.4" x14ac:dyDescent="0.3">
      <c r="B80" s="26" t="s">
        <v>1614</v>
      </c>
      <c r="D80" s="10">
        <v>643757</v>
      </c>
      <c r="E80" s="11" t="s">
        <v>1615</v>
      </c>
      <c r="F80" s="8" t="s">
        <v>1616</v>
      </c>
      <c r="G80" s="34" t="s">
        <v>1617</v>
      </c>
      <c r="H80" s="36">
        <v>174.016435</v>
      </c>
      <c r="I80" s="9" t="s">
        <v>12</v>
      </c>
      <c r="J80" s="11">
        <v>3</v>
      </c>
      <c r="K80" s="11">
        <v>0</v>
      </c>
      <c r="L80" s="11">
        <v>0</v>
      </c>
      <c r="M80" s="11">
        <v>3</v>
      </c>
      <c r="N80" s="11" t="s">
        <v>1618</v>
      </c>
      <c r="O80" s="15">
        <v>721.01369999999997</v>
      </c>
      <c r="P80" s="16">
        <v>7.45</v>
      </c>
      <c r="Q80" s="70">
        <f t="shared" si="2"/>
        <v>981.25</v>
      </c>
    </row>
    <row r="81" spans="2:17" ht="14.4" x14ac:dyDescent="0.3">
      <c r="B81" s="26" t="s">
        <v>903</v>
      </c>
      <c r="D81" s="10">
        <v>6058</v>
      </c>
      <c r="E81" s="11" t="s">
        <v>904</v>
      </c>
      <c r="F81" s="8" t="s">
        <v>905</v>
      </c>
      <c r="G81" s="34" t="s">
        <v>906</v>
      </c>
      <c r="H81" s="36">
        <v>77.029848999999942</v>
      </c>
      <c r="I81" s="9" t="s">
        <v>12</v>
      </c>
      <c r="J81" s="11">
        <v>0</v>
      </c>
      <c r="K81" s="11">
        <v>1</v>
      </c>
      <c r="L81" s="11">
        <v>1</v>
      </c>
      <c r="M81" s="11">
        <v>2</v>
      </c>
      <c r="N81" s="11" t="s">
        <v>907</v>
      </c>
      <c r="O81" s="15">
        <v>530.01014899999996</v>
      </c>
      <c r="P81" s="16">
        <v>7.46</v>
      </c>
      <c r="Q81" s="70">
        <f t="shared" si="2"/>
        <v>983.33333333333337</v>
      </c>
    </row>
    <row r="82" spans="2:17" ht="14.4" x14ac:dyDescent="0.3">
      <c r="B82" s="26" t="s">
        <v>1693</v>
      </c>
      <c r="D82" s="10">
        <v>1662</v>
      </c>
      <c r="E82" s="11" t="s">
        <v>1694</v>
      </c>
      <c r="F82" s="8" t="s">
        <v>1695</v>
      </c>
      <c r="G82" s="34" t="s">
        <v>864</v>
      </c>
      <c r="H82" s="36">
        <v>162.05332500000006</v>
      </c>
      <c r="I82" s="9" t="s">
        <v>12</v>
      </c>
      <c r="J82" s="11">
        <v>2</v>
      </c>
      <c r="K82" s="11">
        <v>0</v>
      </c>
      <c r="L82" s="11">
        <v>1</v>
      </c>
      <c r="M82" s="11">
        <v>3</v>
      </c>
      <c r="N82" s="11" t="s">
        <v>1688</v>
      </c>
      <c r="O82" s="15">
        <v>753.04042000000004</v>
      </c>
      <c r="P82" s="16">
        <v>7.51</v>
      </c>
      <c r="Q82" s="70">
        <f t="shared" si="2"/>
        <v>993.75</v>
      </c>
    </row>
    <row r="83" spans="2:17" ht="14.4" x14ac:dyDescent="0.3">
      <c r="B83" s="82" t="s">
        <v>2224</v>
      </c>
      <c r="C83" s="72" t="s">
        <v>2225</v>
      </c>
      <c r="D83" s="73">
        <v>2969</v>
      </c>
      <c r="E83" s="78" t="s">
        <v>2226</v>
      </c>
      <c r="F83" s="75" t="s">
        <v>2227</v>
      </c>
      <c r="G83" s="76" t="s">
        <v>2228</v>
      </c>
      <c r="H83" s="77">
        <v>172.14623500000005</v>
      </c>
      <c r="I83" s="72" t="s">
        <v>12</v>
      </c>
      <c r="J83" s="78">
        <v>1</v>
      </c>
      <c r="K83" s="78">
        <v>0</v>
      </c>
      <c r="L83" s="78">
        <v>0</v>
      </c>
      <c r="M83" s="78" t="s">
        <v>2201</v>
      </c>
      <c r="N83" s="78" t="s">
        <v>2229</v>
      </c>
      <c r="O83" s="79">
        <v>355.15025000000003</v>
      </c>
      <c r="P83" s="80">
        <v>7.54</v>
      </c>
      <c r="Q83" s="81">
        <v>1000</v>
      </c>
    </row>
    <row r="84" spans="2:17" ht="14.4" x14ac:dyDescent="0.3">
      <c r="B84" s="26" t="s">
        <v>986</v>
      </c>
      <c r="D84" s="10">
        <v>21236</v>
      </c>
      <c r="E84" s="11" t="s">
        <v>987</v>
      </c>
      <c r="F84" s="8" t="s">
        <v>988</v>
      </c>
      <c r="G84" s="27" t="s">
        <v>978</v>
      </c>
      <c r="H84" s="33">
        <v>131.09462866499999</v>
      </c>
      <c r="I84" s="9" t="s">
        <v>12</v>
      </c>
      <c r="J84" s="11">
        <v>1</v>
      </c>
      <c r="K84" s="11">
        <v>1</v>
      </c>
      <c r="L84" s="11">
        <v>0</v>
      </c>
      <c r="M84" s="11">
        <v>2</v>
      </c>
      <c r="N84" s="11" t="s">
        <v>979</v>
      </c>
      <c r="O84" s="15">
        <v>540.08509900000001</v>
      </c>
      <c r="P84" s="16">
        <v>7.55</v>
      </c>
      <c r="Q84" s="70">
        <f>100*($Q$83/100+((P84-$P$83)/($P$124-$P$83))*(($Q$124-$Q$83)/100))</f>
        <v>1001.6666666666665</v>
      </c>
    </row>
    <row r="85" spans="2:17" ht="14.4" x14ac:dyDescent="0.3">
      <c r="B85" s="26" t="s">
        <v>792</v>
      </c>
      <c r="D85" s="10">
        <v>700</v>
      </c>
      <c r="E85" s="11" t="s">
        <v>793</v>
      </c>
      <c r="F85" s="8" t="s">
        <v>794</v>
      </c>
      <c r="G85" s="34" t="s">
        <v>795</v>
      </c>
      <c r="H85" s="36">
        <v>61.052694000000017</v>
      </c>
      <c r="I85" s="9" t="s">
        <v>12</v>
      </c>
      <c r="J85" s="11">
        <v>0</v>
      </c>
      <c r="K85" s="11">
        <v>1</v>
      </c>
      <c r="L85" s="11">
        <v>1</v>
      </c>
      <c r="M85" s="11">
        <v>2</v>
      </c>
      <c r="N85" s="11" t="s">
        <v>796</v>
      </c>
      <c r="O85" s="15">
        <v>514.03299400000003</v>
      </c>
      <c r="P85" s="16">
        <v>7.61</v>
      </c>
      <c r="Q85" s="70">
        <f t="shared" ref="Q85:Q123" si="3">100*($Q$83/100+((P85-$P$83)/($P$124-$P$83))*(($Q$124-$Q$83)/100))</f>
        <v>1011.6666666666667</v>
      </c>
    </row>
    <row r="86" spans="2:17" ht="14.4" x14ac:dyDescent="0.3">
      <c r="B86" s="26" t="s">
        <v>813</v>
      </c>
      <c r="D86" s="10">
        <v>145742</v>
      </c>
      <c r="E86" s="11" t="s">
        <v>814</v>
      </c>
      <c r="F86" s="8" t="s">
        <v>815</v>
      </c>
      <c r="G86" s="34" t="s">
        <v>811</v>
      </c>
      <c r="H86" s="36">
        <v>115.06323000000005</v>
      </c>
      <c r="I86" s="9" t="s">
        <v>12</v>
      </c>
      <c r="J86" s="11">
        <v>1</v>
      </c>
      <c r="K86" s="11">
        <v>1</v>
      </c>
      <c r="L86" s="11">
        <v>0</v>
      </c>
      <c r="M86" s="11">
        <v>2</v>
      </c>
      <c r="N86" s="11" t="s">
        <v>812</v>
      </c>
      <c r="O86" s="15">
        <v>524.05370000000005</v>
      </c>
      <c r="P86" s="16">
        <v>7.64</v>
      </c>
      <c r="Q86" s="70">
        <f t="shared" si="3"/>
        <v>1016.6666666666666</v>
      </c>
    </row>
    <row r="87" spans="2:17" ht="14.4" x14ac:dyDescent="0.3">
      <c r="B87" s="29" t="s">
        <v>821</v>
      </c>
      <c r="D87" s="10">
        <v>385</v>
      </c>
      <c r="E87" s="11" t="s">
        <v>822</v>
      </c>
      <c r="F87" s="8" t="s">
        <v>823</v>
      </c>
      <c r="G87" s="34" t="s">
        <v>824</v>
      </c>
      <c r="H87" s="36">
        <v>160.07356000000004</v>
      </c>
      <c r="I87" s="9" t="s">
        <v>12</v>
      </c>
      <c r="J87" s="11">
        <v>2</v>
      </c>
      <c r="K87" s="11">
        <v>0</v>
      </c>
      <c r="L87" s="11">
        <v>0</v>
      </c>
      <c r="M87" s="11">
        <v>2</v>
      </c>
      <c r="N87" s="11" t="s">
        <v>825</v>
      </c>
      <c r="O87" s="15">
        <v>525.07420000000002</v>
      </c>
      <c r="P87" s="16">
        <v>7.64</v>
      </c>
      <c r="Q87" s="70">
        <f t="shared" si="3"/>
        <v>1016.6666666666666</v>
      </c>
    </row>
    <row r="88" spans="2:17" ht="14.4" x14ac:dyDescent="0.3">
      <c r="B88" s="26" t="s">
        <v>797</v>
      </c>
      <c r="C88" s="9" t="s">
        <v>798</v>
      </c>
      <c r="D88" s="10">
        <v>439194</v>
      </c>
      <c r="E88" s="11" t="s">
        <v>799</v>
      </c>
      <c r="F88" s="8" t="s">
        <v>800</v>
      </c>
      <c r="G88" s="27" t="s">
        <v>801</v>
      </c>
      <c r="H88" s="33">
        <v>106.02660868</v>
      </c>
      <c r="I88" s="9" t="s">
        <v>12</v>
      </c>
      <c r="J88" s="11">
        <v>1</v>
      </c>
      <c r="K88" s="11">
        <v>0</v>
      </c>
      <c r="L88" s="11">
        <v>2</v>
      </c>
      <c r="M88" s="11">
        <v>3</v>
      </c>
      <c r="N88" s="11" t="s">
        <v>1657</v>
      </c>
      <c r="O88" s="15">
        <v>741.00353500000006</v>
      </c>
      <c r="P88" s="16">
        <v>7.66</v>
      </c>
      <c r="Q88" s="70">
        <f t="shared" si="3"/>
        <v>1019.9999999999999</v>
      </c>
    </row>
    <row r="89" spans="2:17" ht="14.4" x14ac:dyDescent="0.3">
      <c r="B89" s="26" t="s">
        <v>1638</v>
      </c>
      <c r="D89" s="10">
        <v>22880</v>
      </c>
      <c r="E89" s="11" t="s">
        <v>1639</v>
      </c>
      <c r="F89" s="8" t="s">
        <v>1640</v>
      </c>
      <c r="G89" s="34" t="s">
        <v>748</v>
      </c>
      <c r="H89" s="36">
        <v>147.05311100000003</v>
      </c>
      <c r="I89" s="9" t="s">
        <v>12</v>
      </c>
      <c r="J89" s="11">
        <v>2</v>
      </c>
      <c r="K89" s="11">
        <v>1</v>
      </c>
      <c r="L89" s="11">
        <v>0</v>
      </c>
      <c r="M89" s="11">
        <v>3</v>
      </c>
      <c r="N89" s="11" t="s">
        <v>1637</v>
      </c>
      <c r="O89" s="15">
        <v>738.04020600000001</v>
      </c>
      <c r="P89" s="16">
        <v>7.73</v>
      </c>
      <c r="Q89" s="70">
        <f t="shared" si="3"/>
        <v>1031.6666666666667</v>
      </c>
    </row>
    <row r="90" spans="2:17" ht="14.4" x14ac:dyDescent="0.3">
      <c r="B90" s="26" t="s">
        <v>1658</v>
      </c>
      <c r="D90" s="10">
        <v>444305</v>
      </c>
      <c r="E90" s="11" t="s">
        <v>1659</v>
      </c>
      <c r="F90" s="8" t="s">
        <v>1660</v>
      </c>
      <c r="G90" s="27" t="s">
        <v>1661</v>
      </c>
      <c r="H90" s="33">
        <v>150.016437924</v>
      </c>
      <c r="I90" s="9" t="s">
        <v>166</v>
      </c>
      <c r="J90" s="11">
        <v>2</v>
      </c>
      <c r="K90" s="11">
        <v>0</v>
      </c>
      <c r="L90" s="11">
        <v>1</v>
      </c>
      <c r="M90" s="11">
        <v>3</v>
      </c>
      <c r="N90" s="11" t="s">
        <v>1657</v>
      </c>
      <c r="O90" s="15">
        <v>741.00353500000006</v>
      </c>
      <c r="P90" s="16">
        <v>7.75</v>
      </c>
      <c r="Q90" s="70">
        <f t="shared" si="3"/>
        <v>1035</v>
      </c>
    </row>
    <row r="91" spans="2:17" ht="14.4" x14ac:dyDescent="0.3">
      <c r="B91" s="29" t="s">
        <v>1644</v>
      </c>
      <c r="D91" s="10">
        <v>439391</v>
      </c>
      <c r="E91" s="11" t="s">
        <v>1645</v>
      </c>
      <c r="F91" s="8" t="s">
        <v>1646</v>
      </c>
      <c r="G91" s="34" t="s">
        <v>785</v>
      </c>
      <c r="H91" s="36">
        <v>148.03767500000001</v>
      </c>
      <c r="I91" s="9" t="s">
        <v>12</v>
      </c>
      <c r="J91" s="11">
        <v>2</v>
      </c>
      <c r="K91" s="11">
        <v>0</v>
      </c>
      <c r="L91" s="11">
        <v>1</v>
      </c>
      <c r="M91" s="11">
        <v>3</v>
      </c>
      <c r="N91" s="11" t="s">
        <v>1643</v>
      </c>
      <c r="O91" s="15">
        <v>739.02476999999999</v>
      </c>
      <c r="P91" s="16">
        <v>7.84</v>
      </c>
      <c r="Q91" s="70">
        <f t="shared" si="3"/>
        <v>1050</v>
      </c>
    </row>
    <row r="92" spans="2:17" ht="14.4" x14ac:dyDescent="0.3">
      <c r="B92" s="29" t="s">
        <v>163</v>
      </c>
      <c r="D92" s="10">
        <v>849</v>
      </c>
      <c r="E92" s="11" t="s">
        <v>164</v>
      </c>
      <c r="F92" s="8" t="s">
        <v>165</v>
      </c>
      <c r="G92" s="27" t="s">
        <v>161</v>
      </c>
      <c r="H92" s="33">
        <v>129.07897860099999</v>
      </c>
      <c r="I92" s="9" t="s">
        <v>12</v>
      </c>
      <c r="J92" s="11">
        <v>1</v>
      </c>
      <c r="K92" s="11">
        <v>1</v>
      </c>
      <c r="L92" s="11">
        <v>0</v>
      </c>
      <c r="M92" s="11">
        <v>2</v>
      </c>
      <c r="N92" s="11" t="s">
        <v>949</v>
      </c>
      <c r="O92" s="15">
        <v>538.06992600000001</v>
      </c>
      <c r="P92" s="16">
        <v>7.85</v>
      </c>
      <c r="Q92" s="70">
        <f t="shared" si="3"/>
        <v>1051.6666666666665</v>
      </c>
    </row>
    <row r="93" spans="2:17" ht="14.4" x14ac:dyDescent="0.3">
      <c r="B93" s="29" t="s">
        <v>731</v>
      </c>
      <c r="C93" s="9" t="s">
        <v>732</v>
      </c>
      <c r="D93" s="10">
        <v>223130</v>
      </c>
      <c r="E93" s="11" t="s">
        <v>733</v>
      </c>
      <c r="F93" s="8" t="s">
        <v>734</v>
      </c>
      <c r="G93" s="34" t="s">
        <v>79</v>
      </c>
      <c r="H93" s="36">
        <v>103.05952999999995</v>
      </c>
      <c r="I93" s="9" t="s">
        <v>12</v>
      </c>
      <c r="J93" s="11">
        <v>1</v>
      </c>
      <c r="K93" s="11">
        <v>1</v>
      </c>
      <c r="L93" s="11">
        <v>0</v>
      </c>
      <c r="M93" s="11">
        <v>2</v>
      </c>
      <c r="N93" s="11" t="s">
        <v>735</v>
      </c>
      <c r="O93" s="15">
        <v>512.04999999999995</v>
      </c>
      <c r="P93" s="16">
        <v>7.86</v>
      </c>
      <c r="Q93" s="70">
        <f t="shared" si="3"/>
        <v>1053.3333333333333</v>
      </c>
    </row>
    <row r="94" spans="2:17" ht="14.4" x14ac:dyDescent="0.3">
      <c r="B94" s="26" t="s">
        <v>1624</v>
      </c>
      <c r="D94" s="10">
        <v>5960</v>
      </c>
      <c r="E94" s="11" t="s">
        <v>1625</v>
      </c>
      <c r="F94" s="8" t="s">
        <v>1626</v>
      </c>
      <c r="G94" s="34" t="s">
        <v>1627</v>
      </c>
      <c r="H94" s="36">
        <v>133.03750499999998</v>
      </c>
      <c r="I94" s="9" t="s">
        <v>12</v>
      </c>
      <c r="J94" s="11">
        <v>2</v>
      </c>
      <c r="K94" s="11">
        <v>1</v>
      </c>
      <c r="L94" s="11">
        <v>0</v>
      </c>
      <c r="M94" s="11">
        <v>3</v>
      </c>
      <c r="N94" s="11" t="s">
        <v>1628</v>
      </c>
      <c r="O94" s="15">
        <v>724.02459999999996</v>
      </c>
      <c r="P94" s="16">
        <v>7.86</v>
      </c>
      <c r="Q94" s="70">
        <f t="shared" si="3"/>
        <v>1053.3333333333333</v>
      </c>
    </row>
    <row r="95" spans="2:17" ht="14.4" x14ac:dyDescent="0.3">
      <c r="B95" s="26" t="s">
        <v>917</v>
      </c>
      <c r="D95" s="10">
        <v>1017</v>
      </c>
      <c r="E95" s="11" t="s">
        <v>918</v>
      </c>
      <c r="F95" s="8" t="s">
        <v>919</v>
      </c>
      <c r="G95" s="34" t="s">
        <v>915</v>
      </c>
      <c r="H95" s="36">
        <v>166.02708900000005</v>
      </c>
      <c r="I95" s="9" t="s">
        <v>12</v>
      </c>
      <c r="J95" s="11">
        <v>2</v>
      </c>
      <c r="K95" s="11">
        <v>0</v>
      </c>
      <c r="L95" s="11">
        <v>0</v>
      </c>
      <c r="M95" s="11">
        <v>2</v>
      </c>
      <c r="N95" s="11" t="s">
        <v>916</v>
      </c>
      <c r="O95" s="15">
        <v>531.02772900000002</v>
      </c>
      <c r="P95" s="16">
        <v>7.88</v>
      </c>
      <c r="Q95" s="70">
        <f t="shared" si="3"/>
        <v>1056.6666666666667</v>
      </c>
    </row>
    <row r="96" spans="2:17" ht="14.4" x14ac:dyDescent="0.3">
      <c r="B96" s="26" t="s">
        <v>1658</v>
      </c>
      <c r="D96" s="10">
        <v>875</v>
      </c>
      <c r="E96" s="11" t="s">
        <v>1659</v>
      </c>
      <c r="F96" s="8" t="s">
        <v>1660</v>
      </c>
      <c r="G96" s="27" t="s">
        <v>1661</v>
      </c>
      <c r="H96" s="33">
        <v>150.016437924</v>
      </c>
      <c r="I96" s="9" t="s">
        <v>12</v>
      </c>
      <c r="J96" s="11">
        <v>2</v>
      </c>
      <c r="K96" s="11">
        <v>0</v>
      </c>
      <c r="L96" s="11">
        <v>2</v>
      </c>
      <c r="M96" s="11">
        <v>4</v>
      </c>
      <c r="N96" s="11" t="s">
        <v>2093</v>
      </c>
      <c r="O96" s="15">
        <v>966.98999000000003</v>
      </c>
      <c r="P96" s="16">
        <v>7.9</v>
      </c>
      <c r="Q96" s="70">
        <f t="shared" si="3"/>
        <v>1060</v>
      </c>
    </row>
    <row r="97" spans="2:17" ht="14.4" x14ac:dyDescent="0.3">
      <c r="B97" s="26" t="s">
        <v>400</v>
      </c>
      <c r="D97" s="51">
        <v>23593012</v>
      </c>
      <c r="F97" s="8" t="s">
        <v>241</v>
      </c>
      <c r="G97" s="34" t="s">
        <v>401</v>
      </c>
      <c r="H97" s="36">
        <v>173.14157900000001</v>
      </c>
      <c r="I97" s="9" t="s">
        <v>12</v>
      </c>
      <c r="J97" s="11">
        <v>1</v>
      </c>
      <c r="K97" s="11">
        <v>0</v>
      </c>
      <c r="L97" s="11">
        <v>0</v>
      </c>
      <c r="M97" s="11">
        <v>1</v>
      </c>
      <c r="N97" s="11" t="s">
        <v>402</v>
      </c>
      <c r="O97" s="15">
        <v>356.14605</v>
      </c>
      <c r="P97" s="16">
        <v>7.91</v>
      </c>
      <c r="Q97" s="70">
        <f t="shared" si="3"/>
        <v>1061.6666666666667</v>
      </c>
    </row>
    <row r="98" spans="2:17" ht="14.4" x14ac:dyDescent="0.3">
      <c r="B98" s="26" t="s">
        <v>101</v>
      </c>
      <c r="D98" s="10">
        <v>74563</v>
      </c>
      <c r="E98" s="32" t="s">
        <v>102</v>
      </c>
      <c r="F98" s="8" t="s">
        <v>103</v>
      </c>
      <c r="G98" s="27" t="s">
        <v>99</v>
      </c>
      <c r="H98" s="36">
        <v>116.047344122</v>
      </c>
      <c r="I98" s="9" t="s">
        <v>12</v>
      </c>
      <c r="J98" s="11">
        <v>1</v>
      </c>
      <c r="K98" s="11">
        <v>0</v>
      </c>
      <c r="L98" s="11">
        <v>0</v>
      </c>
      <c r="M98" s="11">
        <v>1</v>
      </c>
      <c r="N98" s="11" t="s">
        <v>100</v>
      </c>
      <c r="O98" s="15">
        <v>299.05135999999999</v>
      </c>
      <c r="P98" s="16">
        <v>7.92</v>
      </c>
      <c r="Q98" s="70">
        <f t="shared" si="3"/>
        <v>1063.3333333333333</v>
      </c>
    </row>
    <row r="99" spans="2:17" ht="14.4" x14ac:dyDescent="0.3">
      <c r="B99" s="26" t="s">
        <v>1205</v>
      </c>
      <c r="D99" s="10">
        <v>12035</v>
      </c>
      <c r="E99" s="11" t="s">
        <v>1206</v>
      </c>
      <c r="F99" s="8" t="s">
        <v>1207</v>
      </c>
      <c r="G99" s="27" t="s">
        <v>1208</v>
      </c>
      <c r="H99" s="33">
        <v>163.03031384900001</v>
      </c>
      <c r="I99" s="9" t="s">
        <v>12</v>
      </c>
      <c r="J99" s="11">
        <v>1</v>
      </c>
      <c r="K99" s="11">
        <v>0</v>
      </c>
      <c r="L99" s="11">
        <v>1</v>
      </c>
      <c r="M99" s="11">
        <v>2</v>
      </c>
      <c r="N99" s="11" t="s">
        <v>1209</v>
      </c>
      <c r="O99" s="15">
        <v>572.02078500000005</v>
      </c>
      <c r="P99" s="16">
        <v>7.93</v>
      </c>
      <c r="Q99" s="70">
        <f t="shared" si="3"/>
        <v>1064.9999999999998</v>
      </c>
    </row>
    <row r="100" spans="2:17" ht="14.4" x14ac:dyDescent="0.3">
      <c r="B100" s="29" t="s">
        <v>963</v>
      </c>
      <c r="D100" s="10">
        <v>65065</v>
      </c>
      <c r="E100" s="11" t="s">
        <v>964</v>
      </c>
      <c r="F100" s="8" t="s">
        <v>965</v>
      </c>
      <c r="G100" s="34" t="s">
        <v>966</v>
      </c>
      <c r="H100" s="36">
        <v>175.04855200000009</v>
      </c>
      <c r="I100" s="9" t="s">
        <v>12</v>
      </c>
      <c r="J100" s="11">
        <v>2</v>
      </c>
      <c r="K100" s="11">
        <v>0</v>
      </c>
      <c r="L100" s="11">
        <v>0</v>
      </c>
      <c r="M100" s="11">
        <v>2</v>
      </c>
      <c r="N100" s="11" t="s">
        <v>962</v>
      </c>
      <c r="O100" s="15">
        <v>540.04919200000006</v>
      </c>
      <c r="P100" s="16">
        <v>7.96</v>
      </c>
      <c r="Q100" s="70">
        <f t="shared" si="3"/>
        <v>1070</v>
      </c>
    </row>
    <row r="101" spans="2:17" ht="14.4" x14ac:dyDescent="0.3">
      <c r="B101" s="26" t="s">
        <v>1702</v>
      </c>
      <c r="D101" s="10">
        <v>6288</v>
      </c>
      <c r="E101" s="11" t="s">
        <v>1703</v>
      </c>
      <c r="F101" s="8" t="s">
        <v>1704</v>
      </c>
      <c r="G101" s="34" t="s">
        <v>1705</v>
      </c>
      <c r="H101" s="36">
        <v>119.05817500000005</v>
      </c>
      <c r="I101" s="9" t="s">
        <v>12</v>
      </c>
      <c r="J101" s="11">
        <v>1</v>
      </c>
      <c r="K101" s="11">
        <v>1</v>
      </c>
      <c r="L101" s="11">
        <v>1</v>
      </c>
      <c r="M101" s="11">
        <v>3</v>
      </c>
      <c r="N101" s="11" t="s">
        <v>1706</v>
      </c>
      <c r="O101" s="15">
        <v>754.03510000000006</v>
      </c>
      <c r="P101" s="16">
        <v>7.97</v>
      </c>
      <c r="Q101" s="70">
        <f t="shared" si="3"/>
        <v>1071.6666666666667</v>
      </c>
    </row>
    <row r="102" spans="2:17" ht="14.4" x14ac:dyDescent="0.3">
      <c r="B102" s="26" t="s">
        <v>1689</v>
      </c>
      <c r="D102" s="10">
        <v>5290</v>
      </c>
      <c r="E102" s="11" t="s">
        <v>1690</v>
      </c>
      <c r="F102" s="8" t="s">
        <v>1691</v>
      </c>
      <c r="G102" s="34" t="s">
        <v>1692</v>
      </c>
      <c r="H102" s="36">
        <v>206.04265267400001</v>
      </c>
      <c r="I102" s="9" t="s">
        <v>12</v>
      </c>
      <c r="J102" s="11">
        <v>3</v>
      </c>
      <c r="K102" s="11">
        <v>0</v>
      </c>
      <c r="L102" s="11">
        <v>1</v>
      </c>
      <c r="M102" s="11">
        <v>4</v>
      </c>
      <c r="N102" s="11" t="s">
        <v>2094</v>
      </c>
      <c r="O102" s="15">
        <v>979.02689700000008</v>
      </c>
      <c r="P102" s="16">
        <v>8.0299999999999994</v>
      </c>
      <c r="Q102" s="70">
        <f t="shared" si="3"/>
        <v>1081.6666666666665</v>
      </c>
    </row>
    <row r="103" spans="2:17" ht="14.4" x14ac:dyDescent="0.3">
      <c r="B103" s="29" t="s">
        <v>2085</v>
      </c>
      <c r="D103" s="10">
        <v>311</v>
      </c>
      <c r="E103" s="11" t="s">
        <v>2086</v>
      </c>
      <c r="F103" s="8" t="s">
        <v>2087</v>
      </c>
      <c r="G103" s="34" t="s">
        <v>2088</v>
      </c>
      <c r="H103" s="36">
        <v>192.027005</v>
      </c>
      <c r="I103" s="9" t="s">
        <v>12</v>
      </c>
      <c r="J103" s="11">
        <v>3</v>
      </c>
      <c r="K103" s="11">
        <v>0</v>
      </c>
      <c r="L103" s="11">
        <v>1</v>
      </c>
      <c r="M103" s="11">
        <v>4</v>
      </c>
      <c r="N103" s="11" t="s">
        <v>2089</v>
      </c>
      <c r="O103" s="15">
        <v>965.01072499999998</v>
      </c>
      <c r="P103" s="16">
        <v>8.06</v>
      </c>
      <c r="Q103" s="70">
        <f t="shared" si="3"/>
        <v>1086.6666666666667</v>
      </c>
    </row>
    <row r="104" spans="2:17" ht="14.4" x14ac:dyDescent="0.3">
      <c r="B104" s="29" t="s">
        <v>803</v>
      </c>
      <c r="D104" s="10">
        <v>6267</v>
      </c>
      <c r="E104" s="11" t="s">
        <v>804</v>
      </c>
      <c r="F104" s="8" t="s">
        <v>805</v>
      </c>
      <c r="G104" s="34" t="s">
        <v>806</v>
      </c>
      <c r="H104" s="36">
        <v>114.04340700000007</v>
      </c>
      <c r="I104" s="9" t="s">
        <v>12</v>
      </c>
      <c r="J104" s="11">
        <v>1</v>
      </c>
      <c r="K104" s="11">
        <v>1</v>
      </c>
      <c r="L104" s="11">
        <v>0</v>
      </c>
      <c r="M104" s="11">
        <v>2</v>
      </c>
      <c r="N104" s="11" t="s">
        <v>807</v>
      </c>
      <c r="O104" s="15">
        <v>523.03387700000007</v>
      </c>
      <c r="P104" s="16">
        <v>8.16</v>
      </c>
      <c r="Q104" s="70">
        <f t="shared" si="3"/>
        <v>1103.3333333333333</v>
      </c>
    </row>
    <row r="105" spans="2:17" ht="14.4" x14ac:dyDescent="0.3">
      <c r="B105" s="26" t="s">
        <v>1023</v>
      </c>
      <c r="D105" s="10">
        <v>384585100</v>
      </c>
      <c r="E105" s="11" t="s">
        <v>1024</v>
      </c>
      <c r="F105" s="8" t="s">
        <v>1025</v>
      </c>
      <c r="G105" s="34" t="s">
        <v>1026</v>
      </c>
      <c r="H105" s="36">
        <v>135.035399227</v>
      </c>
      <c r="I105" s="9" t="s">
        <v>12</v>
      </c>
      <c r="J105" s="11">
        <v>1</v>
      </c>
      <c r="K105" s="11">
        <v>1</v>
      </c>
      <c r="L105" s="11">
        <v>0</v>
      </c>
      <c r="M105" s="11">
        <v>2</v>
      </c>
      <c r="N105" s="11" t="s">
        <v>1027</v>
      </c>
      <c r="O105" s="15">
        <v>544.02587000000005</v>
      </c>
      <c r="P105" s="16">
        <v>8.19</v>
      </c>
      <c r="Q105" s="70">
        <f t="shared" si="3"/>
        <v>1108.3333333333333</v>
      </c>
    </row>
    <row r="106" spans="2:17" ht="14.4" x14ac:dyDescent="0.3">
      <c r="B106" s="29" t="s">
        <v>954</v>
      </c>
      <c r="D106" s="10">
        <v>10457</v>
      </c>
      <c r="E106" s="11" t="s">
        <v>955</v>
      </c>
      <c r="F106" s="8" t="s">
        <v>956</v>
      </c>
      <c r="G106" s="34" t="s">
        <v>957</v>
      </c>
      <c r="H106" s="36">
        <v>174.08968900000002</v>
      </c>
      <c r="I106" s="9" t="s">
        <v>12</v>
      </c>
      <c r="J106" s="11">
        <v>2</v>
      </c>
      <c r="K106" s="11">
        <v>0</v>
      </c>
      <c r="L106" s="11">
        <v>0</v>
      </c>
      <c r="M106" s="11">
        <v>2</v>
      </c>
      <c r="N106" s="11" t="s">
        <v>958</v>
      </c>
      <c r="O106" s="15">
        <v>539.090329</v>
      </c>
      <c r="P106" s="16">
        <v>8.2100000000000009</v>
      </c>
      <c r="Q106" s="70">
        <f t="shared" si="3"/>
        <v>1111.6666666666667</v>
      </c>
    </row>
    <row r="107" spans="2:17" ht="14.4" x14ac:dyDescent="0.3">
      <c r="B107" s="26" t="s">
        <v>1652</v>
      </c>
      <c r="D107" s="10">
        <v>5951</v>
      </c>
      <c r="E107" s="11" t="s">
        <v>1653</v>
      </c>
      <c r="F107" s="8" t="s">
        <v>1654</v>
      </c>
      <c r="G107" s="34" t="s">
        <v>1655</v>
      </c>
      <c r="H107" s="36">
        <v>105.04257499999999</v>
      </c>
      <c r="I107" s="9" t="s">
        <v>12</v>
      </c>
      <c r="J107" s="11">
        <v>1</v>
      </c>
      <c r="K107" s="11">
        <v>1</v>
      </c>
      <c r="L107" s="11">
        <v>1</v>
      </c>
      <c r="M107" s="11">
        <v>3</v>
      </c>
      <c r="N107" s="11" t="s">
        <v>1656</v>
      </c>
      <c r="O107" s="15">
        <v>740.01949999999999</v>
      </c>
      <c r="P107" s="16">
        <v>8.2200000000000006</v>
      </c>
      <c r="Q107" s="70">
        <f t="shared" si="3"/>
        <v>1113.3333333333335</v>
      </c>
    </row>
    <row r="108" spans="2:17" ht="14.4" x14ac:dyDescent="0.3">
      <c r="B108" s="26" t="s">
        <v>2090</v>
      </c>
      <c r="D108" s="10">
        <v>1198</v>
      </c>
      <c r="E108" s="11" t="s">
        <v>2091</v>
      </c>
      <c r="F108" s="8" t="s">
        <v>2092</v>
      </c>
      <c r="G108" s="34" t="s">
        <v>2088</v>
      </c>
      <c r="H108" s="36">
        <v>192.027005</v>
      </c>
      <c r="I108" s="9" t="s">
        <v>12</v>
      </c>
      <c r="J108" s="11">
        <v>3</v>
      </c>
      <c r="K108" s="11">
        <v>0</v>
      </c>
      <c r="L108" s="11">
        <v>1</v>
      </c>
      <c r="M108" s="11">
        <v>4</v>
      </c>
      <c r="N108" s="11" t="s">
        <v>2089</v>
      </c>
      <c r="O108" s="15">
        <v>965.01072499999998</v>
      </c>
      <c r="P108" s="16">
        <v>8.25</v>
      </c>
      <c r="Q108" s="70">
        <f t="shared" si="3"/>
        <v>1118.3333333333333</v>
      </c>
    </row>
    <row r="109" spans="2:17" ht="14.4" x14ac:dyDescent="0.3">
      <c r="B109" s="29" t="s">
        <v>920</v>
      </c>
      <c r="D109" s="10">
        <v>1066</v>
      </c>
      <c r="E109" s="11" t="s">
        <v>921</v>
      </c>
      <c r="F109" s="8" t="s">
        <v>922</v>
      </c>
      <c r="G109" s="27" t="s">
        <v>923</v>
      </c>
      <c r="H109" s="33">
        <v>167.02185765300001</v>
      </c>
      <c r="I109" s="9" t="s">
        <v>12</v>
      </c>
      <c r="J109" s="11">
        <v>2</v>
      </c>
      <c r="K109" s="11">
        <v>0</v>
      </c>
      <c r="L109" s="11">
        <v>0</v>
      </c>
      <c r="M109" s="11">
        <v>2</v>
      </c>
      <c r="N109" s="11" t="s">
        <v>924</v>
      </c>
      <c r="O109" s="15">
        <v>532.02249900000004</v>
      </c>
      <c r="P109" s="16">
        <v>8.27</v>
      </c>
      <c r="Q109" s="70">
        <f t="shared" si="3"/>
        <v>1121.6666666666665</v>
      </c>
    </row>
    <row r="110" spans="2:17" ht="14.4" x14ac:dyDescent="0.3">
      <c r="B110" s="26" t="s">
        <v>154</v>
      </c>
      <c r="D110" s="10">
        <v>7405</v>
      </c>
      <c r="E110" s="11" t="s">
        <v>155</v>
      </c>
      <c r="F110" s="8" t="s">
        <v>156</v>
      </c>
      <c r="G110" s="34" t="s">
        <v>157</v>
      </c>
      <c r="H110" s="36">
        <v>129.04250500000001</v>
      </c>
      <c r="I110" s="9" t="s">
        <v>12</v>
      </c>
      <c r="J110" s="11">
        <v>1</v>
      </c>
      <c r="K110" s="11">
        <v>0</v>
      </c>
      <c r="L110" s="11">
        <v>0</v>
      </c>
      <c r="M110" s="11">
        <v>1</v>
      </c>
      <c r="N110" s="11" t="s">
        <v>158</v>
      </c>
      <c r="O110" s="15">
        <v>312.04651999999999</v>
      </c>
      <c r="P110" s="16">
        <v>8.2799999999999994</v>
      </c>
      <c r="Q110" s="70">
        <f t="shared" si="3"/>
        <v>1123.3333333333333</v>
      </c>
    </row>
    <row r="111" spans="2:17" ht="14.4" x14ac:dyDescent="0.3">
      <c r="B111" s="26" t="s">
        <v>1130</v>
      </c>
      <c r="D111" s="10">
        <v>439616</v>
      </c>
      <c r="E111" s="11" t="s">
        <v>1131</v>
      </c>
      <c r="F111" s="8" t="s">
        <v>1132</v>
      </c>
      <c r="G111" s="34" t="s">
        <v>307</v>
      </c>
      <c r="H111" s="36">
        <v>152.04782300000008</v>
      </c>
      <c r="I111" s="9" t="s">
        <v>12</v>
      </c>
      <c r="J111" s="11">
        <v>1</v>
      </c>
      <c r="K111" s="11">
        <v>0</v>
      </c>
      <c r="L111" s="11">
        <v>1</v>
      </c>
      <c r="M111" s="11">
        <v>2</v>
      </c>
      <c r="N111" s="11" t="s">
        <v>1120</v>
      </c>
      <c r="O111" s="15">
        <v>561.03829300000007</v>
      </c>
      <c r="P111" s="16">
        <v>8.3000000000000007</v>
      </c>
      <c r="Q111" s="70">
        <f t="shared" si="3"/>
        <v>1126.6666666666667</v>
      </c>
    </row>
    <row r="112" spans="2:17" ht="14.4" x14ac:dyDescent="0.3">
      <c r="B112" s="26" t="s">
        <v>222</v>
      </c>
      <c r="C112" s="9" t="s">
        <v>223</v>
      </c>
      <c r="D112" s="10">
        <v>338</v>
      </c>
      <c r="E112" s="11" t="s">
        <v>224</v>
      </c>
      <c r="F112" s="47" t="s">
        <v>225</v>
      </c>
      <c r="G112" s="34" t="s">
        <v>226</v>
      </c>
      <c r="H112" s="33">
        <v>138.031694053</v>
      </c>
      <c r="I112" s="9" t="s">
        <v>12</v>
      </c>
      <c r="J112" s="11">
        <v>1</v>
      </c>
      <c r="K112" s="11">
        <v>0</v>
      </c>
      <c r="L112" s="11">
        <v>1</v>
      </c>
      <c r="M112" s="11">
        <v>2</v>
      </c>
      <c r="N112" s="11" t="s">
        <v>1039</v>
      </c>
      <c r="O112" s="15">
        <v>547.02264000000002</v>
      </c>
      <c r="P112" s="16">
        <v>8.32</v>
      </c>
      <c r="Q112" s="70">
        <f t="shared" si="3"/>
        <v>1130</v>
      </c>
    </row>
    <row r="113" spans="2:17" ht="14.4" x14ac:dyDescent="0.3">
      <c r="B113" s="26" t="s">
        <v>1043</v>
      </c>
      <c r="D113" s="10">
        <v>1549103</v>
      </c>
      <c r="F113" s="44" t="s">
        <v>1044</v>
      </c>
      <c r="G113" s="34" t="s">
        <v>1045</v>
      </c>
      <c r="H113" s="36">
        <v>138.04340700000009</v>
      </c>
      <c r="I113" s="9" t="s">
        <v>12</v>
      </c>
      <c r="J113" s="11">
        <v>1</v>
      </c>
      <c r="K113" s="11">
        <v>1</v>
      </c>
      <c r="L113" s="11">
        <v>0</v>
      </c>
      <c r="M113" s="11">
        <v>2</v>
      </c>
      <c r="N113" s="11" t="s">
        <v>1046</v>
      </c>
      <c r="O113" s="15">
        <v>547.03387700000007</v>
      </c>
      <c r="P113" s="16">
        <v>8.32</v>
      </c>
      <c r="Q113" s="70">
        <f t="shared" si="3"/>
        <v>1130</v>
      </c>
    </row>
    <row r="114" spans="2:17" ht="14.4" x14ac:dyDescent="0.3">
      <c r="B114" s="26" t="s">
        <v>376</v>
      </c>
      <c r="D114" s="10">
        <v>1001</v>
      </c>
      <c r="E114" s="11" t="s">
        <v>377</v>
      </c>
      <c r="F114" s="8" t="s">
        <v>378</v>
      </c>
      <c r="G114" s="27" t="s">
        <v>379</v>
      </c>
      <c r="H114" s="33">
        <v>121.089149357</v>
      </c>
      <c r="I114" s="9" t="s">
        <v>12</v>
      </c>
      <c r="J114" s="11">
        <v>0</v>
      </c>
      <c r="K114" s="11">
        <v>1</v>
      </c>
      <c r="L114" s="11">
        <v>0</v>
      </c>
      <c r="M114" s="11">
        <v>1</v>
      </c>
      <c r="N114" s="11" t="s">
        <v>380</v>
      </c>
      <c r="O114" s="15">
        <v>348.08299399999999</v>
      </c>
      <c r="P114" s="16">
        <v>8.34</v>
      </c>
      <c r="Q114" s="70">
        <f t="shared" si="3"/>
        <v>1133.3333333333333</v>
      </c>
    </row>
    <row r="115" spans="2:17" ht="14.4" x14ac:dyDescent="0.3">
      <c r="B115" s="26" t="s">
        <v>1016</v>
      </c>
      <c r="D115" s="10">
        <v>9934</v>
      </c>
      <c r="F115" s="8" t="s">
        <v>241</v>
      </c>
      <c r="G115" s="34" t="s">
        <v>1017</v>
      </c>
      <c r="H115" s="36">
        <v>133.02022800000006</v>
      </c>
      <c r="I115" s="9" t="s">
        <v>12</v>
      </c>
      <c r="J115" s="11">
        <v>1</v>
      </c>
      <c r="K115" s="11">
        <v>1</v>
      </c>
      <c r="L115" s="11">
        <v>0</v>
      </c>
      <c r="M115" s="11">
        <v>2</v>
      </c>
      <c r="N115" s="11" t="s">
        <v>1018</v>
      </c>
      <c r="O115" s="15">
        <v>542.01069800000005</v>
      </c>
      <c r="P115" s="16">
        <v>8.35</v>
      </c>
      <c r="Q115" s="70">
        <f t="shared" si="3"/>
        <v>1135</v>
      </c>
    </row>
    <row r="116" spans="2:17" ht="14.4" x14ac:dyDescent="0.3">
      <c r="B116" s="26" t="s">
        <v>480</v>
      </c>
      <c r="D116" s="10">
        <v>11830289</v>
      </c>
      <c r="F116" s="8" t="s">
        <v>241</v>
      </c>
      <c r="G116" s="34" t="s">
        <v>481</v>
      </c>
      <c r="H116" s="36">
        <v>193.11018799999999</v>
      </c>
      <c r="I116" s="9" t="s">
        <v>12</v>
      </c>
      <c r="J116" s="11">
        <v>1</v>
      </c>
      <c r="K116" s="11">
        <v>0</v>
      </c>
      <c r="L116" s="11">
        <v>0</v>
      </c>
      <c r="M116" s="11">
        <v>1</v>
      </c>
      <c r="N116" s="11" t="s">
        <v>482</v>
      </c>
      <c r="O116" s="15">
        <v>376.11420299999997</v>
      </c>
      <c r="P116" s="16">
        <v>8.3800000000000008</v>
      </c>
      <c r="Q116" s="70">
        <f t="shared" si="3"/>
        <v>1140</v>
      </c>
    </row>
    <row r="117" spans="2:17" ht="14.4" x14ac:dyDescent="0.3">
      <c r="B117" s="29" t="s">
        <v>321</v>
      </c>
      <c r="D117" s="10">
        <v>169485</v>
      </c>
      <c r="F117" s="8" t="s">
        <v>322</v>
      </c>
      <c r="G117" s="27" t="s">
        <v>323</v>
      </c>
      <c r="H117" s="33">
        <v>157.073893223</v>
      </c>
      <c r="I117" s="9" t="s">
        <v>12</v>
      </c>
      <c r="J117" s="11">
        <v>1</v>
      </c>
      <c r="K117" s="11">
        <v>0</v>
      </c>
      <c r="L117" s="11">
        <v>0</v>
      </c>
      <c r="M117" s="11">
        <v>1</v>
      </c>
      <c r="N117" s="11" t="s">
        <v>324</v>
      </c>
      <c r="O117" s="15">
        <v>340.07790899999998</v>
      </c>
      <c r="P117" s="16">
        <v>8.4499999999999993</v>
      </c>
      <c r="Q117" s="70">
        <f t="shared" si="3"/>
        <v>1151.6666666666665</v>
      </c>
    </row>
    <row r="118" spans="2:17" ht="14.4" x14ac:dyDescent="0.3">
      <c r="B118" s="26" t="s">
        <v>1673</v>
      </c>
      <c r="D118" s="10">
        <v>439377</v>
      </c>
      <c r="E118" s="11" t="s">
        <v>1674</v>
      </c>
      <c r="F118" s="8" t="s">
        <v>1675</v>
      </c>
      <c r="G118" s="34" t="s">
        <v>847</v>
      </c>
      <c r="H118" s="36">
        <v>161.06876099999997</v>
      </c>
      <c r="I118" s="9" t="s">
        <v>12</v>
      </c>
      <c r="J118" s="11">
        <v>2</v>
      </c>
      <c r="K118" s="11">
        <v>1</v>
      </c>
      <c r="L118" s="11">
        <v>0</v>
      </c>
      <c r="M118" s="11">
        <v>3</v>
      </c>
      <c r="N118" s="11" t="s">
        <v>1676</v>
      </c>
      <c r="O118" s="15">
        <v>752.05585599999995</v>
      </c>
      <c r="P118" s="16">
        <v>8.4600000000000009</v>
      </c>
      <c r="Q118" s="70">
        <f t="shared" si="3"/>
        <v>1153.3333333333335</v>
      </c>
    </row>
    <row r="119" spans="2:17" ht="14.4" x14ac:dyDescent="0.3">
      <c r="B119" s="26" t="s">
        <v>848</v>
      </c>
      <c r="C119" s="9" t="s">
        <v>849</v>
      </c>
      <c r="D119" s="10">
        <v>138</v>
      </c>
      <c r="E119" s="11" t="s">
        <v>850</v>
      </c>
      <c r="F119" s="8" t="s">
        <v>851</v>
      </c>
      <c r="G119" s="34" t="s">
        <v>837</v>
      </c>
      <c r="H119" s="36">
        <v>117.079458</v>
      </c>
      <c r="I119" s="9" t="s">
        <v>12</v>
      </c>
      <c r="J119" s="11">
        <v>1</v>
      </c>
      <c r="K119" s="11">
        <v>1</v>
      </c>
      <c r="L119" s="11">
        <v>0</v>
      </c>
      <c r="M119" s="11">
        <v>2</v>
      </c>
      <c r="N119" s="11" t="s">
        <v>838</v>
      </c>
      <c r="O119" s="15">
        <v>526.069928</v>
      </c>
      <c r="P119" s="16">
        <v>8.56</v>
      </c>
      <c r="Q119" s="70">
        <f t="shared" si="3"/>
        <v>1170</v>
      </c>
    </row>
    <row r="120" spans="2:17" ht="14.4" x14ac:dyDescent="0.3">
      <c r="B120" s="26" t="s">
        <v>1634</v>
      </c>
      <c r="D120" s="10">
        <v>33032</v>
      </c>
      <c r="E120" s="11" t="s">
        <v>1635</v>
      </c>
      <c r="F120" s="8" t="s">
        <v>1636</v>
      </c>
      <c r="G120" s="34" t="s">
        <v>748</v>
      </c>
      <c r="H120" s="36">
        <v>147.05310500000004</v>
      </c>
      <c r="I120" s="9" t="s">
        <v>12</v>
      </c>
      <c r="J120" s="11">
        <v>2</v>
      </c>
      <c r="K120" s="11">
        <v>1</v>
      </c>
      <c r="L120" s="11">
        <v>0</v>
      </c>
      <c r="M120" s="11">
        <v>3</v>
      </c>
      <c r="N120" s="11" t="s">
        <v>1637</v>
      </c>
      <c r="O120" s="15">
        <v>738.04020000000003</v>
      </c>
      <c r="P120" s="16">
        <v>8.57</v>
      </c>
      <c r="Q120" s="70">
        <f t="shared" si="3"/>
        <v>1171.6666666666667</v>
      </c>
    </row>
    <row r="121" spans="2:17" ht="14.4" x14ac:dyDescent="0.3">
      <c r="B121" s="26" t="s">
        <v>1133</v>
      </c>
      <c r="D121" s="10">
        <v>11970</v>
      </c>
      <c r="E121" s="11" t="s">
        <v>1134</v>
      </c>
      <c r="F121" s="8" t="s">
        <v>1135</v>
      </c>
      <c r="G121" s="34" t="s">
        <v>307</v>
      </c>
      <c r="H121" s="36">
        <v>152.04782300000008</v>
      </c>
      <c r="I121" s="9" t="s">
        <v>12</v>
      </c>
      <c r="J121" s="11">
        <v>1</v>
      </c>
      <c r="K121" s="11">
        <v>0</v>
      </c>
      <c r="L121" s="11">
        <v>1</v>
      </c>
      <c r="M121" s="11">
        <v>2</v>
      </c>
      <c r="N121" s="11" t="s">
        <v>1120</v>
      </c>
      <c r="O121" s="15">
        <v>561.03829300000007</v>
      </c>
      <c r="P121" s="16">
        <v>8.6300000000000008</v>
      </c>
      <c r="Q121" s="70">
        <f t="shared" si="3"/>
        <v>1181.6666666666667</v>
      </c>
    </row>
    <row r="122" spans="2:17" ht="14.4" x14ac:dyDescent="0.3">
      <c r="B122" s="26" t="s">
        <v>1011</v>
      </c>
      <c r="D122" s="10">
        <v>1045</v>
      </c>
      <c r="E122" s="11" t="s">
        <v>1012</v>
      </c>
      <c r="F122" s="8" t="s">
        <v>1013</v>
      </c>
      <c r="G122" s="34" t="s">
        <v>1014</v>
      </c>
      <c r="H122" s="36">
        <v>88.099999999999952</v>
      </c>
      <c r="I122" s="9" t="s">
        <v>12</v>
      </c>
      <c r="J122" s="11">
        <v>0</v>
      </c>
      <c r="K122" s="11">
        <v>2</v>
      </c>
      <c r="L122" s="11">
        <v>0</v>
      </c>
      <c r="M122" s="11">
        <v>2</v>
      </c>
      <c r="N122" s="11" t="s">
        <v>1015</v>
      </c>
      <c r="O122" s="15">
        <v>541.08029999999997</v>
      </c>
      <c r="P122" s="16">
        <v>8.7100000000000009</v>
      </c>
      <c r="Q122" s="70">
        <f t="shared" si="3"/>
        <v>1195</v>
      </c>
    </row>
    <row r="123" spans="2:17" ht="14.4" x14ac:dyDescent="0.3">
      <c r="B123" s="29" t="s">
        <v>1244</v>
      </c>
      <c r="F123" s="8" t="s">
        <v>1245</v>
      </c>
      <c r="G123" s="34" t="s">
        <v>385</v>
      </c>
      <c r="H123" s="36">
        <v>166.06347300000002</v>
      </c>
      <c r="I123" s="9" t="s">
        <v>12</v>
      </c>
      <c r="J123" s="11">
        <v>1</v>
      </c>
      <c r="K123" s="11">
        <v>0</v>
      </c>
      <c r="L123" s="11">
        <v>1</v>
      </c>
      <c r="M123" s="11">
        <v>2</v>
      </c>
      <c r="N123" s="11" t="s">
        <v>1235</v>
      </c>
      <c r="O123" s="15">
        <v>575.053943</v>
      </c>
      <c r="P123" s="16">
        <v>8.73</v>
      </c>
      <c r="Q123" s="70">
        <f t="shared" si="3"/>
        <v>1198.3333333333335</v>
      </c>
    </row>
    <row r="124" spans="2:17" ht="14.4" x14ac:dyDescent="0.3">
      <c r="B124" s="82" t="s">
        <v>2241</v>
      </c>
      <c r="C124" s="72" t="s">
        <v>2242</v>
      </c>
      <c r="D124" s="73">
        <v>3893</v>
      </c>
      <c r="E124" s="78" t="s">
        <v>2243</v>
      </c>
      <c r="F124" s="75" t="s">
        <v>2244</v>
      </c>
      <c r="G124" s="76" t="s">
        <v>2245</v>
      </c>
      <c r="H124" s="77">
        <v>200.17753500000003</v>
      </c>
      <c r="I124" s="72" t="s">
        <v>12</v>
      </c>
      <c r="J124" s="78">
        <v>1</v>
      </c>
      <c r="K124" s="78">
        <v>0</v>
      </c>
      <c r="L124" s="78">
        <v>0</v>
      </c>
      <c r="M124" s="78" t="s">
        <v>2201</v>
      </c>
      <c r="N124" s="78" t="s">
        <v>2246</v>
      </c>
      <c r="O124" s="79">
        <v>383.18155000000002</v>
      </c>
      <c r="P124" s="80">
        <v>8.74</v>
      </c>
      <c r="Q124" s="81">
        <v>1200</v>
      </c>
    </row>
    <row r="125" spans="2:17" ht="14.4" x14ac:dyDescent="0.3">
      <c r="B125" s="26" t="s">
        <v>787</v>
      </c>
      <c r="D125" s="10">
        <v>3301</v>
      </c>
      <c r="E125" s="11" t="s">
        <v>788</v>
      </c>
      <c r="F125" s="8" t="s">
        <v>789</v>
      </c>
      <c r="G125" s="34" t="s">
        <v>790</v>
      </c>
      <c r="H125" s="36">
        <v>60.068747999999999</v>
      </c>
      <c r="I125" s="9" t="s">
        <v>12</v>
      </c>
      <c r="J125" s="11">
        <v>0</v>
      </c>
      <c r="K125" s="11">
        <v>2</v>
      </c>
      <c r="L125" s="11">
        <v>0</v>
      </c>
      <c r="M125" s="11">
        <v>2</v>
      </c>
      <c r="N125" s="11" t="s">
        <v>791</v>
      </c>
      <c r="O125" s="15">
        <v>513.04897800000003</v>
      </c>
      <c r="P125" s="16">
        <v>8.75</v>
      </c>
      <c r="Q125" s="70">
        <f>100*($Q$124/100+((P125-$P$124)/($P$143-$P$124))*(($Q$143-$Q$124)/100))</f>
        <v>1201.5625</v>
      </c>
    </row>
    <row r="126" spans="2:17" ht="14.4" x14ac:dyDescent="0.3">
      <c r="B126" s="26" t="s">
        <v>1078</v>
      </c>
      <c r="D126" s="10">
        <v>640091</v>
      </c>
      <c r="F126" s="8" t="s">
        <v>241</v>
      </c>
      <c r="G126" s="34" t="s">
        <v>254</v>
      </c>
      <c r="H126" s="36">
        <v>101.084064</v>
      </c>
      <c r="I126" s="9" t="s">
        <v>12</v>
      </c>
      <c r="J126" s="11">
        <v>0</v>
      </c>
      <c r="K126" s="11">
        <v>1</v>
      </c>
      <c r="L126" s="11">
        <v>1</v>
      </c>
      <c r="M126" s="11">
        <v>2</v>
      </c>
      <c r="N126" s="11" t="s">
        <v>1068</v>
      </c>
      <c r="O126" s="15">
        <v>554.06484</v>
      </c>
      <c r="P126" s="16">
        <v>8.76</v>
      </c>
      <c r="Q126" s="70">
        <f t="shared" ref="Q126:Q142" si="4">100*($Q$124/100+((P126-$P$124)/($P$143-$P$124))*(($Q$143-$Q$124)/100))</f>
        <v>1203.125</v>
      </c>
    </row>
    <row r="127" spans="2:17" ht="14.4" x14ac:dyDescent="0.3">
      <c r="B127" s="29" t="s">
        <v>868</v>
      </c>
      <c r="D127" s="10">
        <v>69362</v>
      </c>
      <c r="E127" s="11" t="s">
        <v>869</v>
      </c>
      <c r="F127" s="8" t="s">
        <v>870</v>
      </c>
      <c r="G127" s="34" t="s">
        <v>854</v>
      </c>
      <c r="H127" s="36">
        <v>118.063473</v>
      </c>
      <c r="I127" s="9" t="s">
        <v>12</v>
      </c>
      <c r="J127" s="11">
        <v>1</v>
      </c>
      <c r="K127" s="11">
        <v>0</v>
      </c>
      <c r="L127" s="11">
        <v>1</v>
      </c>
      <c r="M127" s="11">
        <v>2</v>
      </c>
      <c r="N127" s="11" t="s">
        <v>855</v>
      </c>
      <c r="O127" s="15">
        <v>527.053943</v>
      </c>
      <c r="P127" s="16">
        <v>8.7899999999999991</v>
      </c>
      <c r="Q127" s="70">
        <f t="shared" si="4"/>
        <v>1207.8124999999998</v>
      </c>
    </row>
    <row r="128" spans="2:17" ht="14.4" x14ac:dyDescent="0.3">
      <c r="B128" s="29" t="s">
        <v>1060</v>
      </c>
      <c r="D128" s="10">
        <v>2266</v>
      </c>
      <c r="E128" s="11" t="s">
        <v>1061</v>
      </c>
      <c r="F128" s="8" t="s">
        <v>1062</v>
      </c>
      <c r="G128" s="34" t="s">
        <v>1063</v>
      </c>
      <c r="H128" s="36">
        <v>188.10533900000007</v>
      </c>
      <c r="I128" s="9" t="s">
        <v>12</v>
      </c>
      <c r="J128" s="11">
        <v>2</v>
      </c>
      <c r="K128" s="11">
        <v>0</v>
      </c>
      <c r="L128" s="11">
        <v>0</v>
      </c>
      <c r="M128" s="11">
        <v>2</v>
      </c>
      <c r="N128" s="11" t="s">
        <v>1064</v>
      </c>
      <c r="O128" s="15">
        <v>553.10597900000005</v>
      </c>
      <c r="P128" s="16">
        <v>8.7899999999999991</v>
      </c>
      <c r="Q128" s="70">
        <f t="shared" si="4"/>
        <v>1207.8124999999998</v>
      </c>
    </row>
    <row r="129" spans="2:17" ht="14.4" x14ac:dyDescent="0.3">
      <c r="B129" s="29" t="s">
        <v>1707</v>
      </c>
      <c r="D129" s="10">
        <v>12647</v>
      </c>
      <c r="E129" s="11" t="s">
        <v>1708</v>
      </c>
      <c r="F129" s="8" t="s">
        <v>1709</v>
      </c>
      <c r="G129" s="34" t="s">
        <v>1705</v>
      </c>
      <c r="H129" s="36">
        <v>119.058195</v>
      </c>
      <c r="I129" s="9" t="s">
        <v>12</v>
      </c>
      <c r="J129" s="11">
        <v>1</v>
      </c>
      <c r="K129" s="11">
        <v>1</v>
      </c>
      <c r="L129" s="11">
        <v>1</v>
      </c>
      <c r="M129" s="11">
        <v>3</v>
      </c>
      <c r="N129" s="11" t="s">
        <v>1706</v>
      </c>
      <c r="O129" s="15">
        <v>754.03512000000001</v>
      </c>
      <c r="P129" s="16">
        <v>8.8800000000000008</v>
      </c>
      <c r="Q129" s="70">
        <f t="shared" si="4"/>
        <v>1221.875</v>
      </c>
    </row>
    <row r="130" spans="2:17" ht="14.4" x14ac:dyDescent="0.3">
      <c r="B130" s="29" t="s">
        <v>967</v>
      </c>
      <c r="D130" s="10">
        <v>5810</v>
      </c>
      <c r="E130" s="11" t="s">
        <v>968</v>
      </c>
      <c r="F130" s="8" t="s">
        <v>969</v>
      </c>
      <c r="G130" s="34" t="s">
        <v>178</v>
      </c>
      <c r="H130" s="36">
        <v>131.05872200000007</v>
      </c>
      <c r="I130" s="9" t="s">
        <v>166</v>
      </c>
      <c r="J130" s="11">
        <v>1</v>
      </c>
      <c r="K130" s="11">
        <v>1</v>
      </c>
      <c r="L130" s="11">
        <v>0</v>
      </c>
      <c r="M130" s="11">
        <v>2</v>
      </c>
      <c r="N130" s="11" t="s">
        <v>962</v>
      </c>
      <c r="O130" s="15">
        <v>540.04919200000006</v>
      </c>
      <c r="P130" s="16">
        <v>8.92</v>
      </c>
      <c r="Q130" s="70">
        <f t="shared" si="4"/>
        <v>1228.125</v>
      </c>
    </row>
    <row r="131" spans="2:17" ht="14.4" x14ac:dyDescent="0.3">
      <c r="B131" s="29" t="s">
        <v>356</v>
      </c>
      <c r="D131" s="10">
        <v>134505</v>
      </c>
      <c r="F131" s="8" t="s">
        <v>357</v>
      </c>
      <c r="G131" s="27" t="s">
        <v>358</v>
      </c>
      <c r="H131" s="33">
        <v>117.024834541</v>
      </c>
      <c r="I131" s="9" t="s">
        <v>12</v>
      </c>
      <c r="J131" s="11">
        <v>0</v>
      </c>
      <c r="K131" s="11">
        <v>1</v>
      </c>
      <c r="L131" s="11">
        <v>0</v>
      </c>
      <c r="M131" s="11">
        <v>1</v>
      </c>
      <c r="N131" s="11" t="s">
        <v>359</v>
      </c>
      <c r="O131" s="15">
        <v>344.01868000000002</v>
      </c>
      <c r="P131" s="16">
        <v>8.93</v>
      </c>
      <c r="Q131" s="70">
        <f t="shared" si="4"/>
        <v>1229.6874999999998</v>
      </c>
    </row>
    <row r="132" spans="2:17" ht="14.4" x14ac:dyDescent="0.3">
      <c r="B132" s="29" t="s">
        <v>1103</v>
      </c>
      <c r="D132" s="10">
        <v>6137</v>
      </c>
      <c r="E132" s="11" t="s">
        <v>1104</v>
      </c>
      <c r="F132" s="8" t="s">
        <v>1105</v>
      </c>
      <c r="G132" s="34" t="s">
        <v>1106</v>
      </c>
      <c r="H132" s="36">
        <v>149.05092999999997</v>
      </c>
      <c r="I132" s="9" t="s">
        <v>12</v>
      </c>
      <c r="J132" s="11">
        <v>1</v>
      </c>
      <c r="K132" s="11">
        <v>1</v>
      </c>
      <c r="L132" s="11">
        <v>0</v>
      </c>
      <c r="M132" s="11">
        <v>2</v>
      </c>
      <c r="N132" s="11" t="s">
        <v>1107</v>
      </c>
      <c r="O132" s="15">
        <v>558.04139999999995</v>
      </c>
      <c r="P132" s="16">
        <v>8.9600000000000009</v>
      </c>
      <c r="Q132" s="70">
        <f t="shared" si="4"/>
        <v>1234.375</v>
      </c>
    </row>
    <row r="133" spans="2:17" ht="14.4" x14ac:dyDescent="0.3">
      <c r="B133" s="26" t="s">
        <v>1373</v>
      </c>
      <c r="D133" s="10">
        <v>92832</v>
      </c>
      <c r="E133" s="11" t="s">
        <v>1374</v>
      </c>
      <c r="F133" s="8" t="s">
        <v>1375</v>
      </c>
      <c r="G133" s="34" t="s">
        <v>1371</v>
      </c>
      <c r="H133" s="33">
        <v>188.116092388</v>
      </c>
      <c r="I133" s="9" t="s">
        <v>12</v>
      </c>
      <c r="J133" s="11">
        <v>1</v>
      </c>
      <c r="K133" s="11">
        <v>1</v>
      </c>
      <c r="L133" s="11">
        <v>0</v>
      </c>
      <c r="M133" s="11">
        <v>2</v>
      </c>
      <c r="N133" s="11" t="s">
        <v>1372</v>
      </c>
      <c r="O133" s="15">
        <v>597.10656299999994</v>
      </c>
      <c r="P133" s="16">
        <v>9.02</v>
      </c>
      <c r="Q133" s="70">
        <f t="shared" si="4"/>
        <v>1243.7499999999998</v>
      </c>
    </row>
    <row r="134" spans="2:17" ht="14.4" x14ac:dyDescent="0.3">
      <c r="B134" s="26" t="s">
        <v>1719</v>
      </c>
      <c r="D134" s="10">
        <v>5862</v>
      </c>
      <c r="E134" s="11" t="s">
        <v>1720</v>
      </c>
      <c r="F134" s="8" t="s">
        <v>1721</v>
      </c>
      <c r="G134" s="34" t="s">
        <v>1722</v>
      </c>
      <c r="H134" s="36">
        <v>121.01967499999994</v>
      </c>
      <c r="I134" s="9" t="s">
        <v>12</v>
      </c>
      <c r="J134" s="11">
        <v>1</v>
      </c>
      <c r="K134" s="11">
        <v>1</v>
      </c>
      <c r="L134" s="11">
        <v>1</v>
      </c>
      <c r="M134" s="11">
        <v>3</v>
      </c>
      <c r="N134" s="11" t="s">
        <v>1723</v>
      </c>
      <c r="O134" s="15">
        <v>755.99659999999994</v>
      </c>
      <c r="P134" s="16">
        <v>9.02</v>
      </c>
      <c r="Q134" s="70">
        <f t="shared" si="4"/>
        <v>1243.7499999999998</v>
      </c>
    </row>
    <row r="135" spans="2:17" ht="14.4" x14ac:dyDescent="0.3">
      <c r="B135" s="26" t="s">
        <v>970</v>
      </c>
      <c r="D135" s="10">
        <v>11137200</v>
      </c>
      <c r="E135" s="11" t="s">
        <v>971</v>
      </c>
      <c r="F135" s="8" t="s">
        <v>972</v>
      </c>
      <c r="G135" s="34" t="s">
        <v>178</v>
      </c>
      <c r="H135" s="36">
        <v>131.05872200000007</v>
      </c>
      <c r="I135" s="9" t="s">
        <v>166</v>
      </c>
      <c r="J135" s="11">
        <v>1</v>
      </c>
      <c r="K135" s="11">
        <v>1</v>
      </c>
      <c r="L135" s="11">
        <v>0</v>
      </c>
      <c r="M135" s="11">
        <v>2</v>
      </c>
      <c r="N135" s="11" t="s">
        <v>962</v>
      </c>
      <c r="O135" s="15">
        <v>540.04919200000006</v>
      </c>
      <c r="P135" s="16">
        <v>9.08</v>
      </c>
      <c r="Q135" s="70">
        <f t="shared" si="4"/>
        <v>1253.125</v>
      </c>
    </row>
    <row r="136" spans="2:17" ht="14.4" x14ac:dyDescent="0.3">
      <c r="B136" s="26" t="s">
        <v>1140</v>
      </c>
      <c r="D136" s="10">
        <v>3469</v>
      </c>
      <c r="E136" s="11" t="s">
        <v>1141</v>
      </c>
      <c r="F136" s="8" t="s">
        <v>1142</v>
      </c>
      <c r="G136" s="34" t="s">
        <v>1143</v>
      </c>
      <c r="H136" s="33">
        <v>154.026608673</v>
      </c>
      <c r="I136" s="9" t="s">
        <v>166</v>
      </c>
      <c r="J136" s="11">
        <v>1</v>
      </c>
      <c r="K136" s="11">
        <v>0</v>
      </c>
      <c r="L136" s="11">
        <v>1</v>
      </c>
      <c r="M136" s="11">
        <v>2</v>
      </c>
      <c r="N136" s="11" t="s">
        <v>1144</v>
      </c>
      <c r="O136" s="15">
        <v>563.01708000000008</v>
      </c>
      <c r="P136" s="16">
        <v>9.1199999999999992</v>
      </c>
      <c r="Q136" s="70">
        <f t="shared" si="4"/>
        <v>1259.3749999999998</v>
      </c>
    </row>
    <row r="137" spans="2:17" ht="14.4" x14ac:dyDescent="0.3">
      <c r="B137" s="26" t="s">
        <v>1647</v>
      </c>
      <c r="D137" s="10">
        <v>97328</v>
      </c>
      <c r="E137" s="11" t="s">
        <v>1648</v>
      </c>
      <c r="F137" s="8" t="s">
        <v>1649</v>
      </c>
      <c r="G137" s="27" t="s">
        <v>1650</v>
      </c>
      <c r="H137" s="36">
        <v>104.05857751000001</v>
      </c>
      <c r="I137" s="9" t="s">
        <v>12</v>
      </c>
      <c r="J137" s="11">
        <v>1</v>
      </c>
      <c r="K137" s="11">
        <v>2</v>
      </c>
      <c r="L137" s="11">
        <v>0</v>
      </c>
      <c r="M137" s="11">
        <v>3</v>
      </c>
      <c r="N137" s="11" t="s">
        <v>1651</v>
      </c>
      <c r="O137" s="15">
        <v>739.03550300000006</v>
      </c>
      <c r="P137" s="16">
        <v>9.14</v>
      </c>
      <c r="Q137" s="70">
        <f t="shared" si="4"/>
        <v>1262.5</v>
      </c>
    </row>
    <row r="138" spans="2:17" ht="14.4" x14ac:dyDescent="0.3">
      <c r="B138" s="26" t="s">
        <v>1677</v>
      </c>
      <c r="D138" s="10">
        <v>469</v>
      </c>
      <c r="E138" s="11" t="s">
        <v>1678</v>
      </c>
      <c r="F138" s="8" t="s">
        <v>1679</v>
      </c>
      <c r="G138" s="34" t="s">
        <v>847</v>
      </c>
      <c r="H138" s="36">
        <v>161.06930900000006</v>
      </c>
      <c r="I138" s="9" t="s">
        <v>12</v>
      </c>
      <c r="J138" s="11">
        <v>2</v>
      </c>
      <c r="K138" s="11">
        <v>1</v>
      </c>
      <c r="L138" s="11">
        <v>0</v>
      </c>
      <c r="M138" s="11">
        <v>3</v>
      </c>
      <c r="N138" s="11" t="s">
        <v>1676</v>
      </c>
      <c r="O138" s="15">
        <v>752.05585599999995</v>
      </c>
      <c r="P138" s="16">
        <v>9.15</v>
      </c>
      <c r="Q138" s="70">
        <f t="shared" si="4"/>
        <v>1264.0625</v>
      </c>
    </row>
    <row r="139" spans="2:17" ht="14.4" x14ac:dyDescent="0.3">
      <c r="B139" s="26" t="s">
        <v>1127</v>
      </c>
      <c r="D139" s="10">
        <v>12122</v>
      </c>
      <c r="E139" s="32" t="s">
        <v>1128</v>
      </c>
      <c r="F139" s="47" t="s">
        <v>1129</v>
      </c>
      <c r="G139" s="31" t="s">
        <v>307</v>
      </c>
      <c r="H139" s="36">
        <v>152.04734411300001</v>
      </c>
      <c r="I139" s="9" t="s">
        <v>12</v>
      </c>
      <c r="J139" s="11">
        <v>1</v>
      </c>
      <c r="K139" s="11">
        <v>0</v>
      </c>
      <c r="L139" s="11">
        <v>1</v>
      </c>
      <c r="M139" s="11">
        <v>2</v>
      </c>
      <c r="N139" s="11" t="s">
        <v>1120</v>
      </c>
      <c r="O139" s="15">
        <v>561.03828999999996</v>
      </c>
      <c r="P139" s="16">
        <v>9.24</v>
      </c>
      <c r="Q139" s="70">
        <f t="shared" si="4"/>
        <v>1278.125</v>
      </c>
    </row>
    <row r="140" spans="2:17" ht="14.4" x14ac:dyDescent="0.3">
      <c r="B140" s="26" t="s">
        <v>1429</v>
      </c>
      <c r="D140" s="10">
        <v>15103</v>
      </c>
      <c r="E140" s="11" t="s">
        <v>1430</v>
      </c>
      <c r="F140" s="8" t="s">
        <v>1431</v>
      </c>
      <c r="G140" s="27" t="s">
        <v>1432</v>
      </c>
      <c r="H140" s="33">
        <v>196.995500429</v>
      </c>
      <c r="I140" s="9" t="s">
        <v>12</v>
      </c>
      <c r="J140" s="11">
        <v>1</v>
      </c>
      <c r="K140" s="11">
        <v>1</v>
      </c>
      <c r="L140" s="11">
        <v>0</v>
      </c>
      <c r="M140" s="11">
        <v>2</v>
      </c>
      <c r="N140" s="11" t="s">
        <v>1433</v>
      </c>
      <c r="O140" s="15">
        <v>605.98596999999995</v>
      </c>
      <c r="P140" s="16">
        <v>9.2899999999999991</v>
      </c>
      <c r="Q140" s="70">
        <f t="shared" si="4"/>
        <v>1285.9374999999998</v>
      </c>
    </row>
    <row r="141" spans="2:17" ht="14.4" x14ac:dyDescent="0.3">
      <c r="B141" s="29" t="s">
        <v>261</v>
      </c>
      <c r="D141" s="10">
        <v>273</v>
      </c>
      <c r="E141" s="11" t="s">
        <v>262</v>
      </c>
      <c r="F141" s="8" t="s">
        <v>263</v>
      </c>
      <c r="G141" s="34" t="s">
        <v>264</v>
      </c>
      <c r="H141" s="36">
        <v>102.11560699999997</v>
      </c>
      <c r="I141" s="9" t="s">
        <v>166</v>
      </c>
      <c r="J141" s="11">
        <v>0</v>
      </c>
      <c r="K141" s="11">
        <v>1</v>
      </c>
      <c r="L141" s="11">
        <v>0</v>
      </c>
      <c r="M141" s="11">
        <v>1</v>
      </c>
      <c r="N141" s="11" t="s">
        <v>265</v>
      </c>
      <c r="O141" s="15">
        <v>329.10945199999998</v>
      </c>
      <c r="P141" s="16">
        <v>9.35</v>
      </c>
      <c r="Q141" s="70">
        <f t="shared" si="4"/>
        <v>1295.3124999999998</v>
      </c>
    </row>
    <row r="142" spans="2:17" ht="14.4" x14ac:dyDescent="0.3">
      <c r="B142" s="26" t="s">
        <v>1176</v>
      </c>
      <c r="D142" s="10">
        <v>5192</v>
      </c>
      <c r="E142" s="11" t="s">
        <v>1177</v>
      </c>
      <c r="F142" s="8" t="s">
        <v>1178</v>
      </c>
      <c r="G142" s="34" t="s">
        <v>1179</v>
      </c>
      <c r="H142" s="36">
        <v>202.12098900000001</v>
      </c>
      <c r="I142" s="9" t="s">
        <v>12</v>
      </c>
      <c r="J142" s="11">
        <v>2</v>
      </c>
      <c r="K142" s="11">
        <v>0</v>
      </c>
      <c r="L142" s="11">
        <v>0</v>
      </c>
      <c r="M142" s="11">
        <v>2</v>
      </c>
      <c r="N142" s="11" t="s">
        <v>1180</v>
      </c>
      <c r="O142" s="15">
        <v>567.12162899999998</v>
      </c>
      <c r="P142" s="16">
        <v>9.36</v>
      </c>
      <c r="Q142" s="70">
        <f t="shared" si="4"/>
        <v>1296.8749999999998</v>
      </c>
    </row>
    <row r="143" spans="2:17" ht="14.4" x14ac:dyDescent="0.3">
      <c r="B143" s="82" t="s">
        <v>2253</v>
      </c>
      <c r="C143" s="72" t="s">
        <v>2254</v>
      </c>
      <c r="D143" s="73">
        <v>656741</v>
      </c>
      <c r="E143" s="78" t="s">
        <v>2255</v>
      </c>
      <c r="F143" s="75" t="s">
        <v>2256</v>
      </c>
      <c r="G143" s="76" t="s">
        <v>2257</v>
      </c>
      <c r="H143" s="83">
        <v>214.19328007600001</v>
      </c>
      <c r="I143" s="72" t="s">
        <v>12</v>
      </c>
      <c r="J143" s="78">
        <v>1</v>
      </c>
      <c r="K143" s="78">
        <v>0</v>
      </c>
      <c r="L143" s="78">
        <v>0</v>
      </c>
      <c r="M143" s="78" t="s">
        <v>2201</v>
      </c>
      <c r="N143" s="78" t="s">
        <v>2258</v>
      </c>
      <c r="O143" s="79">
        <v>397.19729499999994</v>
      </c>
      <c r="P143" s="80">
        <v>9.3800000000000008</v>
      </c>
      <c r="Q143" s="81">
        <v>1300</v>
      </c>
    </row>
    <row r="144" spans="2:17" ht="14.4" x14ac:dyDescent="0.3">
      <c r="B144" s="26" t="s">
        <v>1226</v>
      </c>
      <c r="D144" s="10">
        <v>6140</v>
      </c>
      <c r="E144" s="11" t="s">
        <v>1227</v>
      </c>
      <c r="F144" s="8" t="s">
        <v>1228</v>
      </c>
      <c r="G144" s="34" t="s">
        <v>1229</v>
      </c>
      <c r="H144" s="36">
        <v>165.06952999999996</v>
      </c>
      <c r="I144" s="9" t="s">
        <v>12</v>
      </c>
      <c r="J144" s="11">
        <v>1</v>
      </c>
      <c r="K144" s="11">
        <v>1</v>
      </c>
      <c r="L144" s="11">
        <v>0</v>
      </c>
      <c r="M144" s="11">
        <v>2</v>
      </c>
      <c r="N144" s="11" t="s">
        <v>1230</v>
      </c>
      <c r="O144" s="15">
        <v>574.05999999999995</v>
      </c>
      <c r="P144" s="16">
        <v>9.52</v>
      </c>
      <c r="Q144" s="70">
        <f>100*($Q$143/100+((P144-$P$143)/($P$153-$P$143))*(($Q$153-$Q$143)/100))</f>
        <v>1321.5384615384614</v>
      </c>
    </row>
    <row r="145" spans="2:17" ht="14.4" x14ac:dyDescent="0.3">
      <c r="B145" s="26" t="s">
        <v>1307</v>
      </c>
      <c r="D145" s="10">
        <v>4657542</v>
      </c>
      <c r="F145" s="8" t="s">
        <v>1308</v>
      </c>
      <c r="G145" s="34" t="s">
        <v>1309</v>
      </c>
      <c r="H145" s="36">
        <v>179.09455899999998</v>
      </c>
      <c r="I145" s="9" t="s">
        <v>12</v>
      </c>
      <c r="J145" s="11">
        <v>1</v>
      </c>
      <c r="K145" s="11">
        <v>1</v>
      </c>
      <c r="L145" s="11">
        <v>0</v>
      </c>
      <c r="M145" s="11">
        <v>2</v>
      </c>
      <c r="N145" s="11" t="s">
        <v>1310</v>
      </c>
      <c r="O145" s="15">
        <v>588.08502899999996</v>
      </c>
      <c r="P145" s="16">
        <v>9.5399999999999991</v>
      </c>
      <c r="Q145" s="70">
        <f t="shared" ref="Q145:Q152" si="5">100*($Q$143/100+((P145-$P$143)/($P$153-$P$143))*(($Q$153-$Q$143)/100))</f>
        <v>1324.6153846153843</v>
      </c>
    </row>
    <row r="146" spans="2:17" ht="14.4" x14ac:dyDescent="0.3">
      <c r="B146" s="26" t="s">
        <v>1255</v>
      </c>
      <c r="D146" s="10">
        <v>780</v>
      </c>
      <c r="E146" s="11" t="s">
        <v>1256</v>
      </c>
      <c r="F146" s="8" t="s">
        <v>1257</v>
      </c>
      <c r="G146" s="27" t="s">
        <v>1258</v>
      </c>
      <c r="H146" s="33">
        <v>168.04225874400001</v>
      </c>
      <c r="I146" s="9" t="s">
        <v>166</v>
      </c>
      <c r="J146" s="11">
        <v>1</v>
      </c>
      <c r="K146" s="11">
        <v>0</v>
      </c>
      <c r="L146" s="11">
        <v>1</v>
      </c>
      <c r="M146" s="11">
        <v>2</v>
      </c>
      <c r="N146" s="11" t="s">
        <v>1254</v>
      </c>
      <c r="O146" s="15">
        <v>577.0327299999999</v>
      </c>
      <c r="P146" s="16">
        <v>9.66</v>
      </c>
      <c r="Q146" s="70">
        <f t="shared" si="5"/>
        <v>1343.0769230769231</v>
      </c>
    </row>
    <row r="147" spans="2:17" ht="14.4" x14ac:dyDescent="0.3">
      <c r="B147" s="29" t="s">
        <v>1087</v>
      </c>
      <c r="D147" s="10">
        <v>5961</v>
      </c>
      <c r="E147" s="11" t="s">
        <v>1088</v>
      </c>
      <c r="F147" s="8" t="s">
        <v>1089</v>
      </c>
      <c r="G147" s="34" t="s">
        <v>1090</v>
      </c>
      <c r="H147" s="36">
        <v>146.06902999999997</v>
      </c>
      <c r="I147" s="9" t="s">
        <v>12</v>
      </c>
      <c r="J147" s="11">
        <v>1</v>
      </c>
      <c r="K147" s="11">
        <v>1</v>
      </c>
      <c r="L147" s="11">
        <v>0</v>
      </c>
      <c r="M147" s="11">
        <v>2</v>
      </c>
      <c r="N147" s="11" t="s">
        <v>1091</v>
      </c>
      <c r="O147" s="15">
        <v>555.05949999999996</v>
      </c>
      <c r="P147" s="16">
        <v>9.67</v>
      </c>
      <c r="Q147" s="70">
        <f t="shared" si="5"/>
        <v>1344.6153846153845</v>
      </c>
    </row>
    <row r="148" spans="2:17" ht="14.4" x14ac:dyDescent="0.3">
      <c r="B148" s="26" t="s">
        <v>1736</v>
      </c>
      <c r="C148" s="9" t="s">
        <v>1737</v>
      </c>
      <c r="D148" s="10">
        <v>101122</v>
      </c>
      <c r="F148" s="8" t="s">
        <v>1738</v>
      </c>
      <c r="G148" s="34" t="s">
        <v>1739</v>
      </c>
      <c r="H148" s="36">
        <v>175.084959</v>
      </c>
      <c r="I148" s="9" t="s">
        <v>12</v>
      </c>
      <c r="J148" s="11">
        <v>2</v>
      </c>
      <c r="K148" s="11">
        <v>1</v>
      </c>
      <c r="L148" s="11">
        <v>0</v>
      </c>
      <c r="M148" s="11">
        <v>3</v>
      </c>
      <c r="N148" s="11" t="s">
        <v>1740</v>
      </c>
      <c r="O148" s="15">
        <v>766.07205399999998</v>
      </c>
      <c r="P148" s="16">
        <v>9.7100000000000009</v>
      </c>
      <c r="Q148" s="70">
        <f t="shared" si="5"/>
        <v>1350.7692307692309</v>
      </c>
    </row>
    <row r="149" spans="2:17" ht="14.4" x14ac:dyDescent="0.3">
      <c r="B149" s="26" t="s">
        <v>1756</v>
      </c>
      <c r="D149" s="10">
        <v>778</v>
      </c>
      <c r="E149" s="11" t="s">
        <v>1757</v>
      </c>
      <c r="F149" s="8" t="s">
        <v>1758</v>
      </c>
      <c r="G149" s="34" t="s">
        <v>1026</v>
      </c>
      <c r="H149" s="36">
        <v>135.03540000000004</v>
      </c>
      <c r="I149" s="9" t="s">
        <v>12</v>
      </c>
      <c r="J149" s="11">
        <v>1</v>
      </c>
      <c r="K149" s="11">
        <v>1</v>
      </c>
      <c r="L149" s="11">
        <v>1</v>
      </c>
      <c r="M149" s="11">
        <v>3</v>
      </c>
      <c r="N149" s="11" t="s">
        <v>1759</v>
      </c>
      <c r="O149" s="15">
        <v>770.01232500000003</v>
      </c>
      <c r="P149" s="16">
        <v>9.73</v>
      </c>
      <c r="Q149" s="70">
        <f t="shared" si="5"/>
        <v>1353.8461538461538</v>
      </c>
    </row>
    <row r="150" spans="2:17" ht="16.2" customHeight="1" x14ac:dyDescent="0.3">
      <c r="B150" s="26" t="s">
        <v>1700</v>
      </c>
      <c r="D150" s="10">
        <v>470</v>
      </c>
      <c r="F150" s="8" t="s">
        <v>1701</v>
      </c>
      <c r="G150" s="34" t="s">
        <v>1698</v>
      </c>
      <c r="H150" s="36">
        <v>118.07472799999998</v>
      </c>
      <c r="I150" s="9" t="s">
        <v>12</v>
      </c>
      <c r="J150" s="11">
        <v>1</v>
      </c>
      <c r="K150" s="11">
        <v>2</v>
      </c>
      <c r="L150" s="11">
        <v>0</v>
      </c>
      <c r="M150" s="11">
        <v>3</v>
      </c>
      <c r="N150" s="11" t="s">
        <v>1699</v>
      </c>
      <c r="O150" s="15">
        <v>753.05165299999999</v>
      </c>
      <c r="P150" s="16">
        <v>9.77</v>
      </c>
      <c r="Q150" s="70">
        <f t="shared" si="5"/>
        <v>1360</v>
      </c>
    </row>
    <row r="151" spans="2:17" ht="14.4" x14ac:dyDescent="0.3">
      <c r="B151" s="26" t="s">
        <v>1092</v>
      </c>
      <c r="C151" s="9" t="s">
        <v>1093</v>
      </c>
      <c r="D151" s="10">
        <v>79094</v>
      </c>
      <c r="F151" s="8" t="s">
        <v>1094</v>
      </c>
      <c r="G151" s="34" t="s">
        <v>1090</v>
      </c>
      <c r="H151" s="36">
        <v>146.069142196</v>
      </c>
      <c r="I151" s="9" t="s">
        <v>12</v>
      </c>
      <c r="J151" s="11">
        <v>1</v>
      </c>
      <c r="K151" s="11">
        <v>1</v>
      </c>
      <c r="L151" s="11">
        <v>0</v>
      </c>
      <c r="M151" s="11">
        <v>2</v>
      </c>
      <c r="N151" s="11" t="s">
        <v>1091</v>
      </c>
      <c r="O151" s="15">
        <v>555.05961300000001</v>
      </c>
      <c r="P151" s="16">
        <v>9.7899999999999991</v>
      </c>
      <c r="Q151" s="70">
        <f t="shared" si="5"/>
        <v>1363.0769230769231</v>
      </c>
    </row>
    <row r="152" spans="2:17" ht="14.4" x14ac:dyDescent="0.3">
      <c r="B152" s="26" t="s">
        <v>2265</v>
      </c>
      <c r="C152" s="9" t="s">
        <v>2266</v>
      </c>
      <c r="D152" s="10">
        <v>5281119</v>
      </c>
      <c r="E152" s="11" t="s">
        <v>2267</v>
      </c>
      <c r="F152" s="8" t="s">
        <v>2268</v>
      </c>
      <c r="G152" s="34" t="s">
        <v>2269</v>
      </c>
      <c r="H152" s="36">
        <v>226.19318500000003</v>
      </c>
      <c r="I152" s="9" t="s">
        <v>12</v>
      </c>
      <c r="J152" s="11">
        <v>1</v>
      </c>
      <c r="K152" s="11">
        <v>0</v>
      </c>
      <c r="L152" s="11">
        <v>0</v>
      </c>
      <c r="M152" s="11" t="s">
        <v>2201</v>
      </c>
      <c r="N152" s="11" t="s">
        <v>2270</v>
      </c>
      <c r="O152" s="15">
        <v>409.19720000000001</v>
      </c>
      <c r="P152" s="16">
        <v>9.99</v>
      </c>
      <c r="Q152" s="70">
        <f t="shared" si="5"/>
        <v>1393.846153846154</v>
      </c>
    </row>
    <row r="153" spans="2:17" ht="14.4" x14ac:dyDescent="0.3">
      <c r="B153" s="71" t="s">
        <v>2275</v>
      </c>
      <c r="C153" s="72" t="s">
        <v>2276</v>
      </c>
      <c r="D153" s="73">
        <v>11005</v>
      </c>
      <c r="E153" s="78" t="s">
        <v>2277</v>
      </c>
      <c r="F153" s="75" t="s">
        <v>2278</v>
      </c>
      <c r="G153" s="76" t="s">
        <v>2279</v>
      </c>
      <c r="H153" s="77">
        <v>228.20883500000002</v>
      </c>
      <c r="I153" s="72" t="s">
        <v>12</v>
      </c>
      <c r="J153" s="78">
        <v>1</v>
      </c>
      <c r="K153" s="78">
        <v>0</v>
      </c>
      <c r="L153" s="78">
        <v>0</v>
      </c>
      <c r="M153" s="78" t="s">
        <v>2201</v>
      </c>
      <c r="N153" s="78" t="s">
        <v>2280</v>
      </c>
      <c r="O153" s="79">
        <v>411.21285</v>
      </c>
      <c r="P153" s="80">
        <v>10.029999999999999</v>
      </c>
      <c r="Q153" s="81">
        <v>1400</v>
      </c>
    </row>
    <row r="154" spans="2:17" ht="14.4" x14ac:dyDescent="0.3">
      <c r="B154" s="26" t="s">
        <v>1215</v>
      </c>
      <c r="D154" s="10">
        <v>637540</v>
      </c>
      <c r="E154" s="32" t="s">
        <v>1216</v>
      </c>
      <c r="F154" s="47" t="s">
        <v>1217</v>
      </c>
      <c r="G154" s="34" t="s">
        <v>367</v>
      </c>
      <c r="H154" s="36">
        <v>164.04734500000001</v>
      </c>
      <c r="I154" s="9" t="s">
        <v>12</v>
      </c>
      <c r="J154" s="11">
        <v>1</v>
      </c>
      <c r="K154" s="11">
        <v>0</v>
      </c>
      <c r="L154" s="11">
        <v>1</v>
      </c>
      <c r="M154" s="11">
        <v>2</v>
      </c>
      <c r="N154" s="11" t="s">
        <v>1212</v>
      </c>
      <c r="O154" s="15">
        <v>573.03828999999996</v>
      </c>
      <c r="P154" s="16">
        <v>10.06</v>
      </c>
      <c r="Q154" s="70">
        <f>100*($Q$153/100+((P154-$P$153)/($P$190-$P$153))*(($Q$190-$Q$153)/100))</f>
        <v>1404.8000000000002</v>
      </c>
    </row>
    <row r="155" spans="2:17" ht="14.4" x14ac:dyDescent="0.3">
      <c r="B155" s="26" t="s">
        <v>1047</v>
      </c>
      <c r="D155" s="10">
        <v>736715</v>
      </c>
      <c r="E155" s="11" t="s">
        <v>1048</v>
      </c>
      <c r="F155" s="8" t="s">
        <v>1049</v>
      </c>
      <c r="G155" s="34" t="s">
        <v>1045</v>
      </c>
      <c r="H155" s="36">
        <v>138.04340700000009</v>
      </c>
      <c r="I155" s="9" t="s">
        <v>12</v>
      </c>
      <c r="J155" s="11">
        <v>1</v>
      </c>
      <c r="K155" s="11">
        <v>1</v>
      </c>
      <c r="L155" s="11">
        <v>0</v>
      </c>
      <c r="M155" s="11">
        <v>2</v>
      </c>
      <c r="N155" s="11" t="s">
        <v>1046</v>
      </c>
      <c r="O155" s="15">
        <v>547.03387700000007</v>
      </c>
      <c r="P155" s="16">
        <v>10.119999999999999</v>
      </c>
      <c r="Q155" s="70">
        <f t="shared" ref="Q155:Q189" si="6">100*($Q$153/100+((P155-$P$153)/($P$190-$P$153))*(($Q$190-$Q$153)/100))</f>
        <v>1414.4</v>
      </c>
    </row>
    <row r="156" spans="2:17" ht="14.4" x14ac:dyDescent="0.3">
      <c r="B156" s="26" t="s">
        <v>1009</v>
      </c>
      <c r="D156" s="10">
        <v>170748</v>
      </c>
      <c r="F156" s="8" t="s">
        <v>1010</v>
      </c>
      <c r="G156" s="34" t="s">
        <v>1003</v>
      </c>
      <c r="H156" s="36">
        <v>132.07912099999996</v>
      </c>
      <c r="I156" s="9" t="s">
        <v>12</v>
      </c>
      <c r="J156" s="11">
        <v>1</v>
      </c>
      <c r="K156" s="11">
        <v>0</v>
      </c>
      <c r="L156" s="11">
        <v>1</v>
      </c>
      <c r="M156" s="11">
        <v>2</v>
      </c>
      <c r="N156" s="11" t="s">
        <v>1004</v>
      </c>
      <c r="O156" s="15">
        <v>541.06959099999995</v>
      </c>
      <c r="P156" s="16">
        <v>10.19</v>
      </c>
      <c r="Q156" s="70">
        <f t="shared" si="6"/>
        <v>1425.6</v>
      </c>
    </row>
    <row r="157" spans="2:17" ht="14.4" x14ac:dyDescent="0.3">
      <c r="B157" s="26" t="s">
        <v>1140</v>
      </c>
      <c r="D157" s="10">
        <v>3469</v>
      </c>
      <c r="E157" s="11" t="s">
        <v>1141</v>
      </c>
      <c r="F157" s="8" t="s">
        <v>1142</v>
      </c>
      <c r="G157" s="34" t="s">
        <v>1143</v>
      </c>
      <c r="H157" s="33">
        <v>154.026608673</v>
      </c>
      <c r="I157" s="9" t="s">
        <v>12</v>
      </c>
      <c r="J157" s="11">
        <v>1</v>
      </c>
      <c r="K157" s="11">
        <v>0</v>
      </c>
      <c r="L157" s="11">
        <v>2</v>
      </c>
      <c r="M157" s="11">
        <v>3</v>
      </c>
      <c r="N157" s="11" t="s">
        <v>1794</v>
      </c>
      <c r="O157" s="15">
        <v>789.00353500000006</v>
      </c>
      <c r="P157" s="16">
        <v>10.25</v>
      </c>
      <c r="Q157" s="70">
        <f t="shared" si="6"/>
        <v>1435.2</v>
      </c>
    </row>
    <row r="158" spans="2:17" ht="14.4" x14ac:dyDescent="0.3">
      <c r="B158" s="26" t="s">
        <v>1311</v>
      </c>
      <c r="D158" s="10">
        <v>2724505</v>
      </c>
      <c r="F158" s="8" t="s">
        <v>241</v>
      </c>
      <c r="G158" s="34" t="s">
        <v>1309</v>
      </c>
      <c r="H158" s="36">
        <v>179.09455899999998</v>
      </c>
      <c r="I158" s="9" t="s">
        <v>12</v>
      </c>
      <c r="J158" s="11">
        <v>1</v>
      </c>
      <c r="K158" s="11">
        <v>1</v>
      </c>
      <c r="L158" s="11">
        <v>0</v>
      </c>
      <c r="M158" s="11">
        <v>2</v>
      </c>
      <c r="N158" s="11" t="s">
        <v>1310</v>
      </c>
      <c r="O158" s="15">
        <v>588.08502899999996</v>
      </c>
      <c r="P158" s="16">
        <v>10.3</v>
      </c>
      <c r="Q158" s="70">
        <f t="shared" si="6"/>
        <v>1443.2000000000003</v>
      </c>
    </row>
    <row r="159" spans="2:17" ht="14.4" x14ac:dyDescent="0.3">
      <c r="B159" s="26" t="s">
        <v>1337</v>
      </c>
      <c r="D159" s="10">
        <v>1738</v>
      </c>
      <c r="E159" s="11" t="s">
        <v>1338</v>
      </c>
      <c r="F159" s="8" t="s">
        <v>1339</v>
      </c>
      <c r="G159" s="34" t="s">
        <v>1332</v>
      </c>
      <c r="H159" s="33">
        <v>182.05790880800001</v>
      </c>
      <c r="I159" s="9" t="s">
        <v>12</v>
      </c>
      <c r="J159" s="11">
        <v>1</v>
      </c>
      <c r="K159" s="11">
        <v>0</v>
      </c>
      <c r="L159" s="11">
        <v>1</v>
      </c>
      <c r="M159" s="11">
        <v>2</v>
      </c>
      <c r="N159" s="11" t="s">
        <v>1333</v>
      </c>
      <c r="O159" s="15">
        <v>591.048858</v>
      </c>
      <c r="P159" s="16">
        <v>10.32</v>
      </c>
      <c r="Q159" s="70">
        <f t="shared" si="6"/>
        <v>1446.4000000000003</v>
      </c>
    </row>
    <row r="160" spans="2:17" ht="14.4" x14ac:dyDescent="0.3">
      <c r="B160" s="26" t="s">
        <v>1033</v>
      </c>
      <c r="C160" s="9" t="s">
        <v>1034</v>
      </c>
      <c r="D160" s="10">
        <v>7419</v>
      </c>
      <c r="F160" s="58" t="s">
        <v>1035</v>
      </c>
      <c r="G160" s="34" t="s">
        <v>1031</v>
      </c>
      <c r="H160" s="36">
        <v>137.04767799999999</v>
      </c>
      <c r="I160" s="9" t="s">
        <v>12</v>
      </c>
      <c r="J160" s="11">
        <v>1</v>
      </c>
      <c r="K160" s="11">
        <v>0</v>
      </c>
      <c r="L160" s="11">
        <v>1</v>
      </c>
      <c r="M160" s="11">
        <v>2</v>
      </c>
      <c r="N160" s="11" t="s">
        <v>1032</v>
      </c>
      <c r="O160" s="15">
        <v>546.03862800000002</v>
      </c>
      <c r="P160" s="16">
        <v>10.33</v>
      </c>
      <c r="Q160" s="70">
        <f t="shared" si="6"/>
        <v>1448</v>
      </c>
    </row>
    <row r="161" spans="2:17" ht="14.4" x14ac:dyDescent="0.3">
      <c r="B161" s="29" t="s">
        <v>425</v>
      </c>
      <c r="D161" s="10">
        <v>464</v>
      </c>
      <c r="E161" s="11" t="s">
        <v>426</v>
      </c>
      <c r="F161" s="8" t="s">
        <v>427</v>
      </c>
      <c r="G161" s="34" t="s">
        <v>428</v>
      </c>
      <c r="H161" s="36">
        <v>179.05870100000004</v>
      </c>
      <c r="I161" s="9" t="s">
        <v>12</v>
      </c>
      <c r="J161" s="11">
        <v>1</v>
      </c>
      <c r="K161" s="11">
        <v>0</v>
      </c>
      <c r="L161" s="11">
        <v>0</v>
      </c>
      <c r="M161" s="11">
        <v>1</v>
      </c>
      <c r="N161" s="11" t="s">
        <v>429</v>
      </c>
      <c r="O161" s="15">
        <v>362.06271600000002</v>
      </c>
      <c r="P161" s="16">
        <v>10.41</v>
      </c>
      <c r="Q161" s="70">
        <f t="shared" si="6"/>
        <v>1460.8</v>
      </c>
    </row>
    <row r="162" spans="2:17" ht="14.4" x14ac:dyDescent="0.3">
      <c r="B162" s="26" t="s">
        <v>1340</v>
      </c>
      <c r="D162" s="10">
        <v>9378</v>
      </c>
      <c r="E162" s="11" t="s">
        <v>1341</v>
      </c>
      <c r="F162" s="8" t="s">
        <v>1342</v>
      </c>
      <c r="G162" s="27" t="s">
        <v>1332</v>
      </c>
      <c r="H162" s="33">
        <v>182.05790880800001</v>
      </c>
      <c r="I162" s="9" t="s">
        <v>166</v>
      </c>
      <c r="J162" s="11">
        <v>1</v>
      </c>
      <c r="K162" s="11">
        <v>0</v>
      </c>
      <c r="L162" s="11">
        <v>1</v>
      </c>
      <c r="M162" s="11">
        <v>2</v>
      </c>
      <c r="N162" s="11" t="s">
        <v>1333</v>
      </c>
      <c r="O162" s="14">
        <v>591.048858</v>
      </c>
      <c r="P162" s="16">
        <v>10.47</v>
      </c>
      <c r="Q162" s="70">
        <f t="shared" si="6"/>
        <v>1470.4000000000003</v>
      </c>
    </row>
    <row r="163" spans="2:17" ht="14.4" x14ac:dyDescent="0.3">
      <c r="B163" s="26" t="s">
        <v>1150</v>
      </c>
      <c r="D163" s="10">
        <v>774</v>
      </c>
      <c r="E163" s="11" t="s">
        <v>1151</v>
      </c>
      <c r="F163" s="8" t="s">
        <v>1152</v>
      </c>
      <c r="G163" s="34" t="s">
        <v>1153</v>
      </c>
      <c r="H163" s="33">
        <v>111.079647303</v>
      </c>
      <c r="I163" s="9" t="s">
        <v>12</v>
      </c>
      <c r="J163" s="11">
        <v>0</v>
      </c>
      <c r="K163" s="11">
        <v>2</v>
      </c>
      <c r="L163" s="11">
        <v>0</v>
      </c>
      <c r="M163" s="11">
        <v>2</v>
      </c>
      <c r="N163" s="11" t="s">
        <v>1154</v>
      </c>
      <c r="O163" s="15">
        <v>564.05994699999997</v>
      </c>
      <c r="P163" s="16">
        <v>10.48</v>
      </c>
      <c r="Q163" s="70">
        <f t="shared" si="6"/>
        <v>1472.0000000000002</v>
      </c>
    </row>
    <row r="164" spans="2:17" ht="14.4" x14ac:dyDescent="0.3">
      <c r="B164" s="26" t="s">
        <v>1267</v>
      </c>
      <c r="D164" s="10">
        <v>92105</v>
      </c>
      <c r="E164" s="11" t="s">
        <v>1268</v>
      </c>
      <c r="F164" s="8" t="s">
        <v>1269</v>
      </c>
      <c r="G164" s="34" t="s">
        <v>1270</v>
      </c>
      <c r="H164" s="36">
        <v>169.08507900000001</v>
      </c>
      <c r="I164" s="9" t="s">
        <v>12</v>
      </c>
      <c r="J164" s="11">
        <v>1</v>
      </c>
      <c r="K164" s="11">
        <v>2</v>
      </c>
      <c r="L164" s="11">
        <v>0</v>
      </c>
      <c r="M164" s="11">
        <v>3</v>
      </c>
      <c r="N164" s="11" t="s">
        <v>1828</v>
      </c>
      <c r="O164" s="15">
        <v>804.062004</v>
      </c>
      <c r="P164" s="16">
        <v>10.52</v>
      </c>
      <c r="Q164" s="70">
        <f t="shared" si="6"/>
        <v>1478.4</v>
      </c>
    </row>
    <row r="165" spans="2:17" ht="14.4" x14ac:dyDescent="0.3">
      <c r="B165" s="26" t="s">
        <v>1746</v>
      </c>
      <c r="D165" s="10">
        <v>6262</v>
      </c>
      <c r="E165" s="11" t="s">
        <v>1747</v>
      </c>
      <c r="F165" s="8" t="s">
        <v>1748</v>
      </c>
      <c r="G165" s="34" t="s">
        <v>1749</v>
      </c>
      <c r="H165" s="36">
        <v>132.08987499999995</v>
      </c>
      <c r="I165" s="9" t="s">
        <v>12</v>
      </c>
      <c r="J165" s="11">
        <v>1</v>
      </c>
      <c r="K165" s="11">
        <v>2</v>
      </c>
      <c r="L165" s="11">
        <v>0</v>
      </c>
      <c r="M165" s="11">
        <v>3</v>
      </c>
      <c r="N165" s="11" t="s">
        <v>1750</v>
      </c>
      <c r="O165" s="15">
        <v>767.06679999999994</v>
      </c>
      <c r="P165" s="16">
        <v>10.56</v>
      </c>
      <c r="Q165" s="70">
        <f t="shared" si="6"/>
        <v>1484.8000000000002</v>
      </c>
    </row>
    <row r="166" spans="2:17" ht="14.4" x14ac:dyDescent="0.3">
      <c r="B166" s="29" t="s">
        <v>1814</v>
      </c>
      <c r="D166" s="10">
        <v>7721</v>
      </c>
      <c r="E166" s="11" t="s">
        <v>1815</v>
      </c>
      <c r="F166" s="8" t="s">
        <v>1816</v>
      </c>
      <c r="G166" s="27" t="s">
        <v>1258</v>
      </c>
      <c r="H166" s="33">
        <v>168.04225874400001</v>
      </c>
      <c r="I166" s="9" t="s">
        <v>12</v>
      </c>
      <c r="J166" s="11">
        <v>1</v>
      </c>
      <c r="K166" s="11">
        <v>0</v>
      </c>
      <c r="L166" s="11">
        <v>2</v>
      </c>
      <c r="M166" s="11">
        <v>3</v>
      </c>
      <c r="N166" s="11" t="s">
        <v>1817</v>
      </c>
      <c r="O166" s="15">
        <v>803.01918499999999</v>
      </c>
      <c r="P166" s="16">
        <v>10.56</v>
      </c>
      <c r="Q166" s="70">
        <f t="shared" si="6"/>
        <v>1484.8000000000002</v>
      </c>
    </row>
    <row r="167" spans="2:17" ht="14.4" x14ac:dyDescent="0.3">
      <c r="B167" s="26" t="s">
        <v>1838</v>
      </c>
      <c r="C167" s="9" t="s">
        <v>1839</v>
      </c>
      <c r="D167" s="10">
        <v>128458</v>
      </c>
      <c r="F167" s="8" t="s">
        <v>1840</v>
      </c>
      <c r="G167" s="34" t="s">
        <v>1841</v>
      </c>
      <c r="H167" s="36">
        <v>218.11592500000003</v>
      </c>
      <c r="I167" s="9" t="s">
        <v>12</v>
      </c>
      <c r="J167" s="11">
        <v>2</v>
      </c>
      <c r="K167" s="11">
        <v>0</v>
      </c>
      <c r="L167" s="11">
        <v>1</v>
      </c>
      <c r="M167" s="11">
        <v>3</v>
      </c>
      <c r="N167" s="11" t="s">
        <v>1842</v>
      </c>
      <c r="O167" s="15">
        <v>809.10251999999991</v>
      </c>
      <c r="P167" s="16">
        <v>10.57</v>
      </c>
      <c r="Q167" s="70">
        <f t="shared" si="6"/>
        <v>1486.4</v>
      </c>
    </row>
    <row r="168" spans="2:17" ht="14.4" x14ac:dyDescent="0.3">
      <c r="B168" s="29" t="s">
        <v>473</v>
      </c>
      <c r="D168" s="10">
        <v>91637</v>
      </c>
      <c r="E168" s="11" t="s">
        <v>426</v>
      </c>
      <c r="F168" s="8" t="s">
        <v>474</v>
      </c>
      <c r="G168" s="34" t="s">
        <v>475</v>
      </c>
      <c r="H168" s="36">
        <v>193.073802</v>
      </c>
      <c r="I168" s="9" t="s">
        <v>12</v>
      </c>
      <c r="J168" s="11">
        <v>1</v>
      </c>
      <c r="K168" s="11">
        <v>0</v>
      </c>
      <c r="L168" s="11">
        <v>0</v>
      </c>
      <c r="M168" s="11">
        <v>1</v>
      </c>
      <c r="N168" s="11" t="s">
        <v>476</v>
      </c>
      <c r="O168" s="15">
        <v>376.07781699999998</v>
      </c>
      <c r="P168" s="16">
        <v>10.71</v>
      </c>
      <c r="Q168" s="70">
        <f t="shared" si="6"/>
        <v>1508.8000000000002</v>
      </c>
    </row>
    <row r="169" spans="2:17" ht="14.4" x14ac:dyDescent="0.3">
      <c r="B169" s="29" t="s">
        <v>1036</v>
      </c>
      <c r="D169" s="10">
        <v>978</v>
      </c>
      <c r="E169" s="11" t="s">
        <v>1037</v>
      </c>
      <c r="F169" s="8" t="s">
        <v>1038</v>
      </c>
      <c r="G169" s="34" t="s">
        <v>1031</v>
      </c>
      <c r="H169" s="36">
        <v>137.04815800000003</v>
      </c>
      <c r="I169" s="9" t="s">
        <v>12</v>
      </c>
      <c r="J169" s="11">
        <v>1</v>
      </c>
      <c r="K169" s="11">
        <v>0</v>
      </c>
      <c r="L169" s="11">
        <v>1</v>
      </c>
      <c r="M169" s="11">
        <v>2</v>
      </c>
      <c r="N169" s="11" t="s">
        <v>1032</v>
      </c>
      <c r="O169" s="15">
        <v>546.03862800000002</v>
      </c>
      <c r="P169" s="16">
        <v>10.71</v>
      </c>
      <c r="Q169" s="70">
        <f t="shared" si="6"/>
        <v>1508.8000000000002</v>
      </c>
    </row>
    <row r="170" spans="2:17" ht="14.4" x14ac:dyDescent="0.3">
      <c r="B170" s="26" t="s">
        <v>1818</v>
      </c>
      <c r="C170" s="35"/>
      <c r="D170" s="37" t="s">
        <v>1819</v>
      </c>
      <c r="E170" s="40" t="s">
        <v>1820</v>
      </c>
      <c r="F170" s="39" t="s">
        <v>1821</v>
      </c>
      <c r="G170" s="41" t="s">
        <v>1258</v>
      </c>
      <c r="H170" s="42">
        <v>169.04953475000002</v>
      </c>
      <c r="I170" s="9" t="s">
        <v>12</v>
      </c>
      <c r="J170" s="40">
        <v>1</v>
      </c>
      <c r="K170" s="40">
        <v>0</v>
      </c>
      <c r="L170" s="11">
        <v>2</v>
      </c>
      <c r="M170" s="40">
        <f>J170+K170+L170</f>
        <v>3</v>
      </c>
      <c r="N170" s="11" t="s">
        <v>1817</v>
      </c>
      <c r="O170" s="15">
        <v>803.01918499999999</v>
      </c>
      <c r="P170" s="16">
        <v>10.74</v>
      </c>
      <c r="Q170" s="70">
        <f t="shared" si="6"/>
        <v>1513.6000000000001</v>
      </c>
    </row>
    <row r="171" spans="2:17" ht="14.4" x14ac:dyDescent="0.3">
      <c r="B171" s="29" t="s">
        <v>261</v>
      </c>
      <c r="D171" s="10">
        <v>273</v>
      </c>
      <c r="E171" s="11" t="s">
        <v>262</v>
      </c>
      <c r="F171" s="8" t="s">
        <v>263</v>
      </c>
      <c r="G171" s="34" t="s">
        <v>264</v>
      </c>
      <c r="H171" s="36">
        <v>102.11562799999994</v>
      </c>
      <c r="I171" s="9" t="s">
        <v>12</v>
      </c>
      <c r="J171" s="11">
        <v>0</v>
      </c>
      <c r="K171" s="11">
        <v>2</v>
      </c>
      <c r="L171" s="11">
        <v>0</v>
      </c>
      <c r="M171" s="11">
        <v>2</v>
      </c>
      <c r="N171" s="11" t="s">
        <v>1095</v>
      </c>
      <c r="O171" s="15">
        <v>555.09592799999996</v>
      </c>
      <c r="P171" s="16">
        <v>10.79</v>
      </c>
      <c r="Q171" s="70">
        <f t="shared" si="6"/>
        <v>1521.6</v>
      </c>
    </row>
    <row r="172" spans="2:17" ht="14.4" x14ac:dyDescent="0.3">
      <c r="B172" s="26" t="s">
        <v>1805</v>
      </c>
      <c r="D172" s="10">
        <v>164795</v>
      </c>
      <c r="E172" s="11" t="s">
        <v>1806</v>
      </c>
      <c r="F172" s="8" t="s">
        <v>1807</v>
      </c>
      <c r="G172" s="34" t="s">
        <v>1808</v>
      </c>
      <c r="H172" s="36">
        <v>160.12113000000005</v>
      </c>
      <c r="I172" s="9" t="s">
        <v>12</v>
      </c>
      <c r="J172" s="11">
        <v>1</v>
      </c>
      <c r="K172" s="11">
        <v>2</v>
      </c>
      <c r="L172" s="11">
        <v>0</v>
      </c>
      <c r="M172" s="11">
        <v>3</v>
      </c>
      <c r="N172" s="11" t="s">
        <v>1809</v>
      </c>
      <c r="O172" s="15">
        <v>795.09805500000004</v>
      </c>
      <c r="P172" s="16">
        <v>10.79</v>
      </c>
      <c r="Q172" s="70">
        <f t="shared" si="6"/>
        <v>1521.6</v>
      </c>
    </row>
    <row r="173" spans="2:17" ht="14.4" x14ac:dyDescent="0.3">
      <c r="B173" s="26" t="s">
        <v>1398</v>
      </c>
      <c r="C173" s="9" t="s">
        <v>1399</v>
      </c>
      <c r="D173" s="10">
        <v>445858</v>
      </c>
      <c r="E173" s="11" t="s">
        <v>1400</v>
      </c>
      <c r="F173" s="8" t="s">
        <v>1401</v>
      </c>
      <c r="G173" s="34" t="s">
        <v>1402</v>
      </c>
      <c r="H173" s="36">
        <v>194.05838800000001</v>
      </c>
      <c r="I173" s="9" t="s">
        <v>12</v>
      </c>
      <c r="J173" s="11">
        <v>1</v>
      </c>
      <c r="K173" s="11">
        <v>0</v>
      </c>
      <c r="L173" s="11">
        <v>1</v>
      </c>
      <c r="M173" s="11">
        <v>2</v>
      </c>
      <c r="N173" s="11" t="s">
        <v>1403</v>
      </c>
      <c r="O173" s="15">
        <v>603.048858</v>
      </c>
      <c r="P173" s="16">
        <v>10.8</v>
      </c>
      <c r="Q173" s="70">
        <f t="shared" si="6"/>
        <v>1523.2000000000003</v>
      </c>
    </row>
    <row r="174" spans="2:17" ht="14.4" x14ac:dyDescent="0.3">
      <c r="B174" s="26" t="s">
        <v>1422</v>
      </c>
      <c r="D174" s="10">
        <v>2723935</v>
      </c>
      <c r="F174" s="8" t="s">
        <v>241</v>
      </c>
      <c r="G174" s="34" t="s">
        <v>1423</v>
      </c>
      <c r="H174" s="36">
        <v>195.09496999999999</v>
      </c>
      <c r="I174" s="9" t="s">
        <v>12</v>
      </c>
      <c r="J174" s="11">
        <v>1</v>
      </c>
      <c r="K174" s="11">
        <v>1</v>
      </c>
      <c r="L174" s="11">
        <v>0</v>
      </c>
      <c r="M174" s="11">
        <v>2</v>
      </c>
      <c r="N174" s="11" t="s">
        <v>1421</v>
      </c>
      <c r="O174" s="15">
        <v>604.08049100000005</v>
      </c>
      <c r="P174" s="16">
        <v>10.84</v>
      </c>
      <c r="Q174" s="70">
        <f t="shared" si="6"/>
        <v>1529.6000000000001</v>
      </c>
    </row>
    <row r="175" spans="2:17" ht="14.4" x14ac:dyDescent="0.3">
      <c r="B175" s="26" t="s">
        <v>1800</v>
      </c>
      <c r="D175" s="10">
        <v>6274</v>
      </c>
      <c r="E175" s="11" t="s">
        <v>1801</v>
      </c>
      <c r="F175" s="8" t="s">
        <v>1802</v>
      </c>
      <c r="G175" s="34" t="s">
        <v>1803</v>
      </c>
      <c r="H175" s="36">
        <v>155.06942899999996</v>
      </c>
      <c r="I175" s="9" t="s">
        <v>12</v>
      </c>
      <c r="J175" s="11">
        <v>1</v>
      </c>
      <c r="K175" s="11">
        <v>2</v>
      </c>
      <c r="L175" s="11">
        <v>0</v>
      </c>
      <c r="M175" s="11">
        <v>3</v>
      </c>
      <c r="N175" s="11" t="s">
        <v>1804</v>
      </c>
      <c r="O175" s="15">
        <v>790.04635399999995</v>
      </c>
      <c r="P175" s="16">
        <v>10.84</v>
      </c>
      <c r="Q175" s="70">
        <f t="shared" si="6"/>
        <v>1529.6000000000001</v>
      </c>
    </row>
    <row r="176" spans="2:17" ht="14.4" x14ac:dyDescent="0.3">
      <c r="B176" s="26" t="s">
        <v>1340</v>
      </c>
      <c r="D176" s="10">
        <v>9378</v>
      </c>
      <c r="E176" s="11" t="s">
        <v>1341</v>
      </c>
      <c r="F176" s="8" t="s">
        <v>1342</v>
      </c>
      <c r="G176" s="27" t="s">
        <v>1332</v>
      </c>
      <c r="H176" s="33">
        <v>182.05790880800001</v>
      </c>
      <c r="I176" s="9" t="s">
        <v>12</v>
      </c>
      <c r="J176" s="11">
        <v>1</v>
      </c>
      <c r="K176" s="11">
        <v>0</v>
      </c>
      <c r="L176" s="11">
        <v>2</v>
      </c>
      <c r="M176" s="11">
        <v>3</v>
      </c>
      <c r="N176" s="11" t="s">
        <v>1871</v>
      </c>
      <c r="O176" s="15">
        <v>817.03483500000004</v>
      </c>
      <c r="P176" s="16">
        <v>10.9</v>
      </c>
      <c r="Q176" s="70">
        <f t="shared" si="6"/>
        <v>1539.2</v>
      </c>
    </row>
    <row r="177" spans="2:17" ht="14.4" x14ac:dyDescent="0.3">
      <c r="B177" s="26" t="s">
        <v>1272</v>
      </c>
      <c r="D177" s="10">
        <v>64969</v>
      </c>
      <c r="E177" s="11" t="s">
        <v>1268</v>
      </c>
      <c r="F177" s="8" t="s">
        <v>1273</v>
      </c>
      <c r="G177" s="34" t="s">
        <v>1270</v>
      </c>
      <c r="H177" s="36">
        <v>169.08507900000001</v>
      </c>
      <c r="I177" s="9" t="s">
        <v>12</v>
      </c>
      <c r="J177" s="11">
        <v>1</v>
      </c>
      <c r="K177" s="11">
        <v>2</v>
      </c>
      <c r="L177" s="11">
        <v>0</v>
      </c>
      <c r="M177" s="11">
        <v>3</v>
      </c>
      <c r="N177" s="11" t="s">
        <v>1828</v>
      </c>
      <c r="O177" s="15">
        <v>804.062004</v>
      </c>
      <c r="P177" s="16">
        <v>10.92</v>
      </c>
      <c r="Q177" s="70">
        <f t="shared" si="6"/>
        <v>1542.4</v>
      </c>
    </row>
    <row r="178" spans="2:17" ht="14.4" x14ac:dyDescent="0.3">
      <c r="B178" s="26" t="s">
        <v>1218</v>
      </c>
      <c r="D178" s="10">
        <v>54708745</v>
      </c>
      <c r="E178" s="11" t="s">
        <v>1219</v>
      </c>
      <c r="F178" s="8" t="s">
        <v>1220</v>
      </c>
      <c r="G178" s="34" t="s">
        <v>367</v>
      </c>
      <c r="H178" s="36">
        <v>164.04782300000008</v>
      </c>
      <c r="I178" s="9" t="s">
        <v>12</v>
      </c>
      <c r="J178" s="11">
        <v>1</v>
      </c>
      <c r="K178" s="11">
        <v>0</v>
      </c>
      <c r="L178" s="11">
        <v>1</v>
      </c>
      <c r="M178" s="11">
        <v>2</v>
      </c>
      <c r="N178" s="11" t="s">
        <v>1212</v>
      </c>
      <c r="O178" s="15">
        <v>573.03829199999996</v>
      </c>
      <c r="P178" s="59">
        <v>10.94</v>
      </c>
      <c r="Q178" s="70">
        <f t="shared" si="6"/>
        <v>1545.6</v>
      </c>
    </row>
    <row r="179" spans="2:17" ht="13.8" customHeight="1" x14ac:dyDescent="0.3">
      <c r="B179" s="26" t="s">
        <v>1292</v>
      </c>
      <c r="D179" s="10">
        <v>439232</v>
      </c>
      <c r="E179" s="11" t="s">
        <v>1293</v>
      </c>
      <c r="F179" s="8" t="s">
        <v>1294</v>
      </c>
      <c r="G179" s="27" t="s">
        <v>1295</v>
      </c>
      <c r="H179" s="36">
        <v>174.100442324</v>
      </c>
      <c r="I179" s="9" t="s">
        <v>12</v>
      </c>
      <c r="J179" s="11">
        <v>1</v>
      </c>
      <c r="K179" s="11">
        <v>1</v>
      </c>
      <c r="L179" s="11">
        <v>0</v>
      </c>
      <c r="M179" s="11">
        <v>2</v>
      </c>
      <c r="N179" s="11" t="s">
        <v>1296</v>
      </c>
      <c r="O179" s="15">
        <v>583.090913</v>
      </c>
      <c r="P179" s="16">
        <v>11.01</v>
      </c>
      <c r="Q179" s="70">
        <f t="shared" si="6"/>
        <v>1556.8000000000002</v>
      </c>
    </row>
    <row r="180" spans="2:17" ht="12.6" customHeight="1" x14ac:dyDescent="0.3">
      <c r="B180" s="26" t="s">
        <v>1327</v>
      </c>
      <c r="D180" s="10">
        <v>5610</v>
      </c>
      <c r="E180" s="11" t="s">
        <v>1328</v>
      </c>
      <c r="F180" s="8" t="s">
        <v>1329</v>
      </c>
      <c r="G180" s="34" t="s">
        <v>1323</v>
      </c>
      <c r="H180" s="36">
        <v>137.084542</v>
      </c>
      <c r="I180" s="9" t="s">
        <v>12</v>
      </c>
      <c r="J180" s="11">
        <v>0</v>
      </c>
      <c r="K180" s="11">
        <v>1</v>
      </c>
      <c r="L180" s="11">
        <v>1</v>
      </c>
      <c r="M180" s="11">
        <v>2</v>
      </c>
      <c r="N180" s="11" t="s">
        <v>1324</v>
      </c>
      <c r="O180" s="15">
        <v>590.064842</v>
      </c>
      <c r="P180" s="16">
        <v>11.08</v>
      </c>
      <c r="Q180" s="70">
        <f t="shared" si="6"/>
        <v>1568.0000000000002</v>
      </c>
    </row>
    <row r="181" spans="2:17" ht="15.6" customHeight="1" x14ac:dyDescent="0.3">
      <c r="B181" s="26" t="s">
        <v>1528</v>
      </c>
      <c r="D181" s="46">
        <v>444109</v>
      </c>
      <c r="E181" s="40"/>
      <c r="F181" s="44" t="s">
        <v>1529</v>
      </c>
      <c r="G181" s="41" t="s">
        <v>1530</v>
      </c>
      <c r="H181" s="36">
        <v>228.1473925</v>
      </c>
      <c r="I181" s="9" t="s">
        <v>12</v>
      </c>
      <c r="J181" s="40">
        <v>1</v>
      </c>
      <c r="K181" s="40">
        <v>1</v>
      </c>
      <c r="L181" s="40">
        <v>0</v>
      </c>
      <c r="M181" s="40">
        <f>J181+K181+L181</f>
        <v>2</v>
      </c>
      <c r="N181" s="11" t="s">
        <v>1531</v>
      </c>
      <c r="O181" s="15">
        <v>637.13786300000004</v>
      </c>
      <c r="P181" s="16">
        <v>11.09</v>
      </c>
      <c r="Q181" s="70">
        <f t="shared" si="6"/>
        <v>1569.6000000000001</v>
      </c>
    </row>
    <row r="182" spans="2:17" ht="15.6" customHeight="1" x14ac:dyDescent="0.3">
      <c r="B182" s="26" t="s">
        <v>1772</v>
      </c>
      <c r="D182" s="10">
        <v>5962</v>
      </c>
      <c r="E182" s="11" t="s">
        <v>1773</v>
      </c>
      <c r="F182" s="8" t="s">
        <v>1774</v>
      </c>
      <c r="G182" s="34" t="s">
        <v>1775</v>
      </c>
      <c r="H182" s="36">
        <v>146.10547500000001</v>
      </c>
      <c r="I182" s="9" t="s">
        <v>12</v>
      </c>
      <c r="J182" s="11">
        <v>1</v>
      </c>
      <c r="K182" s="11">
        <v>2</v>
      </c>
      <c r="L182" s="11">
        <v>0</v>
      </c>
      <c r="M182" s="11">
        <v>3</v>
      </c>
      <c r="N182" s="11" t="s">
        <v>1776</v>
      </c>
      <c r="O182" s="15">
        <v>781.08240000000001</v>
      </c>
      <c r="P182" s="16">
        <v>11.11</v>
      </c>
      <c r="Q182" s="70">
        <f t="shared" si="6"/>
        <v>1572.8</v>
      </c>
    </row>
    <row r="183" spans="2:17" ht="14.4" x14ac:dyDescent="0.3">
      <c r="B183" s="26" t="s">
        <v>1834</v>
      </c>
      <c r="C183" s="9" t="s">
        <v>1835</v>
      </c>
      <c r="D183" s="10">
        <v>128841</v>
      </c>
      <c r="E183" s="32" t="s">
        <v>1836</v>
      </c>
      <c r="F183" s="47" t="s">
        <v>1837</v>
      </c>
      <c r="G183" s="34" t="s">
        <v>1832</v>
      </c>
      <c r="H183" s="36">
        <v>218.090273</v>
      </c>
      <c r="I183" s="9" t="s">
        <v>12</v>
      </c>
      <c r="J183" s="11">
        <v>2</v>
      </c>
      <c r="K183" s="11">
        <v>1</v>
      </c>
      <c r="L183" s="11">
        <v>0</v>
      </c>
      <c r="M183" s="11">
        <v>3</v>
      </c>
      <c r="N183" s="11" t="s">
        <v>1833</v>
      </c>
      <c r="O183" s="15">
        <v>809.07740000000001</v>
      </c>
      <c r="P183" s="16">
        <v>11.12</v>
      </c>
      <c r="Q183" s="70">
        <f t="shared" si="6"/>
        <v>1574.4</v>
      </c>
    </row>
    <row r="184" spans="2:17" ht="14.4" x14ac:dyDescent="0.3">
      <c r="B184" s="26" t="s">
        <v>1267</v>
      </c>
      <c r="D184" s="10">
        <v>92105</v>
      </c>
      <c r="E184" s="11" t="s">
        <v>1268</v>
      </c>
      <c r="F184" s="8" t="s">
        <v>1269</v>
      </c>
      <c r="G184" s="34" t="s">
        <v>1270</v>
      </c>
      <c r="H184" s="36">
        <v>169.08505699999998</v>
      </c>
      <c r="I184" s="9" t="s">
        <v>166</v>
      </c>
      <c r="J184" s="11">
        <v>1</v>
      </c>
      <c r="K184" s="11">
        <v>1</v>
      </c>
      <c r="L184" s="11">
        <v>0</v>
      </c>
      <c r="M184" s="11">
        <v>2</v>
      </c>
      <c r="N184" s="11" t="s">
        <v>1271</v>
      </c>
      <c r="O184" s="15">
        <v>578.07552699999997</v>
      </c>
      <c r="P184" s="16">
        <v>11.17</v>
      </c>
      <c r="Q184" s="70">
        <f t="shared" si="6"/>
        <v>1582.4</v>
      </c>
    </row>
    <row r="185" spans="2:17" ht="14.4" x14ac:dyDescent="0.3">
      <c r="B185" s="26" t="s">
        <v>1560</v>
      </c>
      <c r="D185" s="10">
        <v>76807</v>
      </c>
      <c r="F185" s="47" t="s">
        <v>1561</v>
      </c>
      <c r="G185" s="34" t="s">
        <v>1562</v>
      </c>
      <c r="H185" s="36">
        <v>228.183775</v>
      </c>
      <c r="I185" s="9" t="s">
        <v>12</v>
      </c>
      <c r="J185" s="11">
        <v>1</v>
      </c>
      <c r="K185" s="11">
        <v>1</v>
      </c>
      <c r="L185" s="11">
        <v>0</v>
      </c>
      <c r="M185" s="11">
        <v>2</v>
      </c>
      <c r="N185" s="11" t="s">
        <v>1563</v>
      </c>
      <c r="O185" s="15">
        <v>653.16963999999996</v>
      </c>
      <c r="P185" s="16">
        <v>11.17</v>
      </c>
      <c r="Q185" s="70">
        <f t="shared" si="6"/>
        <v>1582.4</v>
      </c>
    </row>
    <row r="186" spans="2:17" ht="14.4" x14ac:dyDescent="0.3">
      <c r="B186" s="26" t="s">
        <v>1982</v>
      </c>
      <c r="C186" s="35"/>
      <c r="D186" s="37" t="s">
        <v>1983</v>
      </c>
      <c r="E186" s="40" t="s">
        <v>1984</v>
      </c>
      <c r="F186" s="39" t="s">
        <v>1985</v>
      </c>
      <c r="G186" s="41" t="s">
        <v>1986</v>
      </c>
      <c r="H186" s="42">
        <v>220.11794865000002</v>
      </c>
      <c r="I186" s="9" t="s">
        <v>12</v>
      </c>
      <c r="J186" s="40">
        <v>1</v>
      </c>
      <c r="K186" s="40">
        <v>0</v>
      </c>
      <c r="L186" s="11">
        <v>2</v>
      </c>
      <c r="M186" s="40">
        <f>J186+K186+L186</f>
        <v>3</v>
      </c>
      <c r="N186" s="11" t="s">
        <v>1987</v>
      </c>
      <c r="O186" s="15">
        <v>854.08754999999996</v>
      </c>
      <c r="P186" s="16">
        <v>11.18</v>
      </c>
      <c r="Q186" s="70">
        <f t="shared" si="6"/>
        <v>1584</v>
      </c>
    </row>
    <row r="187" spans="2:17" ht="14.4" x14ac:dyDescent="0.3">
      <c r="B187" s="26" t="s">
        <v>2101</v>
      </c>
      <c r="D187" s="10">
        <v>99290</v>
      </c>
      <c r="E187" s="11" t="s">
        <v>2102</v>
      </c>
      <c r="F187" s="8" t="s">
        <v>2103</v>
      </c>
      <c r="G187" s="34" t="s">
        <v>2104</v>
      </c>
      <c r="H187" s="36">
        <v>190.09535800000009</v>
      </c>
      <c r="I187" s="9" t="s">
        <v>12</v>
      </c>
      <c r="J187" s="11">
        <v>2</v>
      </c>
      <c r="K187" s="11">
        <v>2</v>
      </c>
      <c r="L187" s="11">
        <v>0</v>
      </c>
      <c r="M187" s="11">
        <v>4</v>
      </c>
      <c r="N187" s="11" t="s">
        <v>2105</v>
      </c>
      <c r="O187" s="15">
        <v>1007.0689080000001</v>
      </c>
      <c r="P187" s="16">
        <v>11.18</v>
      </c>
      <c r="Q187" s="70">
        <f t="shared" si="6"/>
        <v>1584</v>
      </c>
    </row>
    <row r="188" spans="2:17" ht="14.4" x14ac:dyDescent="0.3">
      <c r="B188" s="26" t="s">
        <v>1810</v>
      </c>
      <c r="D188" s="10">
        <v>92143</v>
      </c>
      <c r="F188" s="47" t="s">
        <v>1811</v>
      </c>
      <c r="G188" s="34" t="s">
        <v>1812</v>
      </c>
      <c r="H188" s="36">
        <v>167.058243</v>
      </c>
      <c r="I188" s="9" t="s">
        <v>12</v>
      </c>
      <c r="J188" s="11">
        <v>1</v>
      </c>
      <c r="K188" s="11">
        <v>1</v>
      </c>
      <c r="L188" s="11">
        <v>1</v>
      </c>
      <c r="M188" s="11">
        <v>3</v>
      </c>
      <c r="N188" s="11" t="s">
        <v>1813</v>
      </c>
      <c r="O188" s="15">
        <v>802.03566699999999</v>
      </c>
      <c r="P188" s="16">
        <v>11.19</v>
      </c>
      <c r="Q188" s="70">
        <f t="shared" si="6"/>
        <v>1585.6</v>
      </c>
    </row>
    <row r="189" spans="2:17" ht="14.4" x14ac:dyDescent="0.3">
      <c r="B189" s="29" t="s">
        <v>2306</v>
      </c>
      <c r="C189" s="9" t="s">
        <v>2307</v>
      </c>
      <c r="D189" s="10">
        <v>5312427</v>
      </c>
      <c r="E189" s="11" t="s">
        <v>2308</v>
      </c>
      <c r="F189" s="8" t="s">
        <v>2309</v>
      </c>
      <c r="G189" s="34" t="s">
        <v>2310</v>
      </c>
      <c r="H189" s="36">
        <v>254.22448500000002</v>
      </c>
      <c r="I189" s="9" t="s">
        <v>12</v>
      </c>
      <c r="J189" s="11">
        <v>1</v>
      </c>
      <c r="K189" s="11">
        <v>0</v>
      </c>
      <c r="L189" s="11">
        <v>0</v>
      </c>
      <c r="M189" s="11" t="s">
        <v>2201</v>
      </c>
      <c r="N189" s="11" t="s">
        <v>2311</v>
      </c>
      <c r="O189" s="15">
        <v>437.2285</v>
      </c>
      <c r="P189" s="16">
        <v>11.21</v>
      </c>
      <c r="Q189" s="70">
        <f t="shared" si="6"/>
        <v>1588.8000000000002</v>
      </c>
    </row>
    <row r="190" spans="2:17" ht="14.4" x14ac:dyDescent="0.3">
      <c r="B190" s="82" t="s">
        <v>2314</v>
      </c>
      <c r="C190" s="72" t="s">
        <v>2315</v>
      </c>
      <c r="D190" s="73">
        <v>985</v>
      </c>
      <c r="E190" s="78" t="s">
        <v>2316</v>
      </c>
      <c r="F190" s="75" t="s">
        <v>2317</v>
      </c>
      <c r="G190" s="76" t="s">
        <v>2318</v>
      </c>
      <c r="H190" s="77">
        <v>256.24013500000001</v>
      </c>
      <c r="I190" s="72" t="s">
        <v>12</v>
      </c>
      <c r="J190" s="78">
        <v>1</v>
      </c>
      <c r="K190" s="78">
        <v>0</v>
      </c>
      <c r="L190" s="78">
        <v>0</v>
      </c>
      <c r="M190" s="78" t="s">
        <v>2201</v>
      </c>
      <c r="N190" s="78" t="s">
        <v>2319</v>
      </c>
      <c r="O190" s="79">
        <v>439.24414999999999</v>
      </c>
      <c r="P190" s="80">
        <v>11.28</v>
      </c>
      <c r="Q190" s="81">
        <v>1600</v>
      </c>
    </row>
    <row r="191" spans="2:17" ht="14.4" x14ac:dyDescent="0.3">
      <c r="B191" s="26" t="s">
        <v>1272</v>
      </c>
      <c r="D191" s="10">
        <v>64969</v>
      </c>
      <c r="E191" s="11" t="s">
        <v>1268</v>
      </c>
      <c r="F191" s="8" t="s">
        <v>1273</v>
      </c>
      <c r="G191" s="34" t="s">
        <v>1270</v>
      </c>
      <c r="H191" s="36">
        <v>169.08505699999998</v>
      </c>
      <c r="I191" s="9" t="s">
        <v>166</v>
      </c>
      <c r="J191" s="11">
        <v>1</v>
      </c>
      <c r="K191" s="11">
        <v>1</v>
      </c>
      <c r="L191" s="11">
        <v>0</v>
      </c>
      <c r="M191" s="11">
        <v>2</v>
      </c>
      <c r="N191" s="11" t="s">
        <v>1271</v>
      </c>
      <c r="O191" s="15">
        <v>578.07552699999997</v>
      </c>
      <c r="P191" s="16">
        <v>11.31</v>
      </c>
      <c r="Q191" s="70">
        <f>100*($Q$190/100+((P191-$P$190)/($P$204-$P$190))*(($Q$204-$Q$190)/100))</f>
        <v>1605.0847457627121</v>
      </c>
    </row>
    <row r="192" spans="2:17" ht="14.4" x14ac:dyDescent="0.3">
      <c r="B192" s="26" t="s">
        <v>1829</v>
      </c>
      <c r="C192" s="35"/>
      <c r="D192" s="37" t="s">
        <v>1830</v>
      </c>
      <c r="E192" s="40"/>
      <c r="F192" s="39" t="s">
        <v>1831</v>
      </c>
      <c r="G192" s="41" t="s">
        <v>1832</v>
      </c>
      <c r="H192" s="42">
        <v>219.09754757000002</v>
      </c>
      <c r="I192" s="9" t="s">
        <v>12</v>
      </c>
      <c r="J192" s="40">
        <v>2</v>
      </c>
      <c r="K192" s="40">
        <v>1</v>
      </c>
      <c r="L192" s="11">
        <v>0</v>
      </c>
      <c r="M192" s="40">
        <f>J192+K192+L192</f>
        <v>3</v>
      </c>
      <c r="N192" s="11" t="s">
        <v>1833</v>
      </c>
      <c r="O192" s="15">
        <v>809.07736799999998</v>
      </c>
      <c r="P192" s="16">
        <v>11.37</v>
      </c>
      <c r="Q192" s="70">
        <f t="shared" ref="Q192:Q203" si="7">100*($Q$190/100+((P192-$P$190)/($P$204-$P$190))*(($Q$204-$Q$190)/100))</f>
        <v>1615.2542372881358</v>
      </c>
    </row>
    <row r="193" spans="2:17" ht="14.4" x14ac:dyDescent="0.3">
      <c r="B193" s="29" t="s">
        <v>1413</v>
      </c>
      <c r="C193" s="9" t="s">
        <v>1414</v>
      </c>
      <c r="D193" s="10">
        <v>10253</v>
      </c>
      <c r="E193" s="11" t="s">
        <v>1415</v>
      </c>
      <c r="F193" s="8" t="s">
        <v>1416</v>
      </c>
      <c r="G193" s="27" t="s">
        <v>1411</v>
      </c>
      <c r="H193" s="36">
        <v>195.05315778100001</v>
      </c>
      <c r="I193" s="9" t="s">
        <v>12</v>
      </c>
      <c r="J193" s="11">
        <v>1</v>
      </c>
      <c r="K193" s="11">
        <v>0</v>
      </c>
      <c r="L193" s="11">
        <v>1</v>
      </c>
      <c r="M193" s="11">
        <v>2</v>
      </c>
      <c r="N193" s="11" t="s">
        <v>1412</v>
      </c>
      <c r="O193" s="15">
        <v>604.04362900000001</v>
      </c>
      <c r="P193" s="16">
        <v>11.48</v>
      </c>
      <c r="Q193" s="70">
        <f t="shared" si="7"/>
        <v>1633.898305084746</v>
      </c>
    </row>
    <row r="194" spans="2:17" ht="14.4" x14ac:dyDescent="0.3">
      <c r="B194" s="29" t="s">
        <v>1532</v>
      </c>
      <c r="D194" s="46">
        <v>80817</v>
      </c>
      <c r="E194" s="40"/>
      <c r="F194" s="47" t="s">
        <v>1533</v>
      </c>
      <c r="G194" s="41" t="s">
        <v>1530</v>
      </c>
      <c r="H194" s="36">
        <v>228.1473925</v>
      </c>
      <c r="I194" s="9" t="s">
        <v>12</v>
      </c>
      <c r="J194" s="11">
        <v>1</v>
      </c>
      <c r="K194" s="11">
        <v>1</v>
      </c>
      <c r="L194" s="11">
        <v>0</v>
      </c>
      <c r="M194" s="11">
        <v>2</v>
      </c>
      <c r="N194" s="11" t="s">
        <v>1531</v>
      </c>
      <c r="O194" s="14">
        <v>637.13789999999995</v>
      </c>
      <c r="P194" s="16">
        <v>11.48</v>
      </c>
      <c r="Q194" s="70">
        <f t="shared" si="7"/>
        <v>1633.898305084746</v>
      </c>
    </row>
    <row r="195" spans="2:17" ht="14.4" x14ac:dyDescent="0.3">
      <c r="B195" s="26" t="s">
        <v>1286</v>
      </c>
      <c r="D195" s="10">
        <v>79101</v>
      </c>
      <c r="F195" s="8" t="s">
        <v>1287</v>
      </c>
      <c r="G195" s="34" t="s">
        <v>1284</v>
      </c>
      <c r="H195" s="36">
        <v>172.08527100000001</v>
      </c>
      <c r="I195" s="9" t="s">
        <v>12</v>
      </c>
      <c r="J195" s="11">
        <v>1</v>
      </c>
      <c r="K195" s="11">
        <v>1</v>
      </c>
      <c r="L195" s="11">
        <v>0</v>
      </c>
      <c r="M195" s="11">
        <v>2</v>
      </c>
      <c r="N195" s="11" t="s">
        <v>1285</v>
      </c>
      <c r="O195" s="15">
        <v>581.07574099999999</v>
      </c>
      <c r="P195" s="16">
        <v>11.56</v>
      </c>
      <c r="Q195" s="70">
        <f t="shared" si="7"/>
        <v>1647.4576271186443</v>
      </c>
    </row>
    <row r="196" spans="2:17" ht="14.4" x14ac:dyDescent="0.3">
      <c r="B196" s="26" t="s">
        <v>1368</v>
      </c>
      <c r="D196" s="10">
        <v>192590</v>
      </c>
      <c r="E196" s="11" t="s">
        <v>1369</v>
      </c>
      <c r="F196" s="8" t="s">
        <v>1370</v>
      </c>
      <c r="G196" s="34" t="s">
        <v>1371</v>
      </c>
      <c r="H196" s="36">
        <v>188.11602300000001</v>
      </c>
      <c r="I196" s="9" t="s">
        <v>12</v>
      </c>
      <c r="J196" s="11">
        <v>1</v>
      </c>
      <c r="K196" s="11">
        <v>1</v>
      </c>
      <c r="L196" s="11">
        <v>0</v>
      </c>
      <c r="M196" s="11">
        <v>2</v>
      </c>
      <c r="N196" s="11" t="s">
        <v>1372</v>
      </c>
      <c r="O196" s="15">
        <v>597.106493</v>
      </c>
      <c r="P196" s="16">
        <v>11.62</v>
      </c>
      <c r="Q196" s="70">
        <f t="shared" si="7"/>
        <v>1657.6271186440679</v>
      </c>
    </row>
    <row r="197" spans="2:17" ht="14.4" x14ac:dyDescent="0.3">
      <c r="B197" s="29" t="s">
        <v>454</v>
      </c>
      <c r="D197" s="10">
        <v>3845</v>
      </c>
      <c r="E197" s="11" t="s">
        <v>455</v>
      </c>
      <c r="F197" s="8" t="s">
        <v>456</v>
      </c>
      <c r="G197" s="34" t="s">
        <v>457</v>
      </c>
      <c r="H197" s="36">
        <v>189.04307200000002</v>
      </c>
      <c r="I197" s="9" t="s">
        <v>12</v>
      </c>
      <c r="J197" s="11">
        <v>1</v>
      </c>
      <c r="K197" s="11">
        <v>0</v>
      </c>
      <c r="L197" s="11">
        <v>1</v>
      </c>
      <c r="M197" s="11">
        <v>2</v>
      </c>
      <c r="N197" s="11" t="s">
        <v>1382</v>
      </c>
      <c r="O197" s="15">
        <v>598.03354200000001</v>
      </c>
      <c r="P197" s="16">
        <v>11.63</v>
      </c>
      <c r="Q197" s="70">
        <f t="shared" si="7"/>
        <v>1659.3220338983051</v>
      </c>
    </row>
    <row r="198" spans="2:17" ht="14.4" x14ac:dyDescent="0.3">
      <c r="B198" s="29" t="s">
        <v>1548</v>
      </c>
      <c r="D198" s="10">
        <v>21100</v>
      </c>
      <c r="E198" s="11" t="s">
        <v>1549</v>
      </c>
      <c r="F198" s="8" t="s">
        <v>1550</v>
      </c>
      <c r="G198" s="34" t="s">
        <v>1551</v>
      </c>
      <c r="H198" s="36">
        <v>197.10512299999999</v>
      </c>
      <c r="I198" s="9" t="s">
        <v>166</v>
      </c>
      <c r="J198" s="11">
        <v>0</v>
      </c>
      <c r="K198" s="11">
        <v>1</v>
      </c>
      <c r="L198" s="11">
        <v>0</v>
      </c>
      <c r="M198" s="11">
        <v>2</v>
      </c>
      <c r="N198" s="11" t="s">
        <v>1552</v>
      </c>
      <c r="O198" s="15">
        <v>650.08542299999999</v>
      </c>
      <c r="P198" s="16">
        <v>11.66</v>
      </c>
      <c r="Q198" s="70">
        <f t="shared" si="7"/>
        <v>1664.406779661017</v>
      </c>
    </row>
    <row r="199" spans="2:17" ht="14.4" x14ac:dyDescent="0.3">
      <c r="B199" s="26" t="s">
        <v>1866</v>
      </c>
      <c r="D199" s="10">
        <v>6057</v>
      </c>
      <c r="E199" s="11" t="s">
        <v>1867</v>
      </c>
      <c r="F199" s="8" t="s">
        <v>1868</v>
      </c>
      <c r="G199" s="34" t="s">
        <v>1869</v>
      </c>
      <c r="H199" s="36">
        <v>181.07384500000006</v>
      </c>
      <c r="I199" s="9" t="s">
        <v>12</v>
      </c>
      <c r="J199" s="11">
        <v>1</v>
      </c>
      <c r="K199" s="11">
        <v>1</v>
      </c>
      <c r="L199" s="11">
        <v>1</v>
      </c>
      <c r="M199" s="11">
        <v>3</v>
      </c>
      <c r="N199" s="11" t="s">
        <v>1870</v>
      </c>
      <c r="O199" s="15">
        <v>816.05077000000006</v>
      </c>
      <c r="P199" s="16">
        <v>11.7</v>
      </c>
      <c r="Q199" s="70">
        <f t="shared" si="7"/>
        <v>1671.1864406779662</v>
      </c>
    </row>
    <row r="200" spans="2:17" ht="14.4" x14ac:dyDescent="0.3">
      <c r="B200" s="26" t="s">
        <v>1969</v>
      </c>
      <c r="C200" s="9" t="s">
        <v>1970</v>
      </c>
      <c r="D200" s="10">
        <v>18218218</v>
      </c>
      <c r="F200" s="47" t="s">
        <v>1971</v>
      </c>
      <c r="G200" s="34" t="s">
        <v>1972</v>
      </c>
      <c r="H200" s="36">
        <v>275.14100000000002</v>
      </c>
      <c r="I200" s="9" t="s">
        <v>12</v>
      </c>
      <c r="J200" s="11">
        <v>2</v>
      </c>
      <c r="K200" s="11">
        <v>1</v>
      </c>
      <c r="L200" s="11">
        <v>0</v>
      </c>
      <c r="M200" s="11">
        <v>3</v>
      </c>
      <c r="N200" s="11" t="s">
        <v>1973</v>
      </c>
      <c r="O200" s="15">
        <v>851.12481600000001</v>
      </c>
      <c r="P200" s="16">
        <v>11.7</v>
      </c>
      <c r="Q200" s="70">
        <f t="shared" si="7"/>
        <v>1671.1864406779662</v>
      </c>
    </row>
    <row r="201" spans="2:17" ht="14.4" x14ac:dyDescent="0.3">
      <c r="B201" s="26" t="s">
        <v>1364</v>
      </c>
      <c r="D201" s="10">
        <v>4433</v>
      </c>
      <c r="E201" s="11" t="s">
        <v>1365</v>
      </c>
      <c r="F201" s="8" t="s">
        <v>1366</v>
      </c>
      <c r="G201" s="34" t="s">
        <v>2106</v>
      </c>
      <c r="H201" s="36">
        <v>162.100442324</v>
      </c>
      <c r="I201" s="9" t="s">
        <v>12</v>
      </c>
      <c r="J201" s="11">
        <v>1</v>
      </c>
      <c r="K201" s="11">
        <v>2</v>
      </c>
      <c r="L201" s="11">
        <v>1</v>
      </c>
      <c r="M201" s="11">
        <v>4</v>
      </c>
      <c r="N201" s="11" t="s">
        <v>2107</v>
      </c>
      <c r="O201" s="15">
        <v>1023.0638230000001</v>
      </c>
      <c r="P201" s="16">
        <v>11.72</v>
      </c>
      <c r="Q201" s="70">
        <f t="shared" si="7"/>
        <v>1674.5762711864409</v>
      </c>
    </row>
    <row r="202" spans="2:17" ht="14.4" x14ac:dyDescent="0.3">
      <c r="B202" s="26" t="s">
        <v>1434</v>
      </c>
      <c r="D202" s="10">
        <v>681</v>
      </c>
      <c r="E202" s="11" t="s">
        <v>1435</v>
      </c>
      <c r="F202" s="8" t="s">
        <v>1436</v>
      </c>
      <c r="G202" s="34" t="s">
        <v>1437</v>
      </c>
      <c r="H202" s="33">
        <v>153.07897860099999</v>
      </c>
      <c r="I202" s="9" t="s">
        <v>166</v>
      </c>
      <c r="J202" s="11">
        <v>0</v>
      </c>
      <c r="K202" s="11">
        <v>1</v>
      </c>
      <c r="L202" s="11">
        <v>1</v>
      </c>
      <c r="M202" s="11">
        <v>2</v>
      </c>
      <c r="N202" s="11" t="s">
        <v>1438</v>
      </c>
      <c r="O202" s="15">
        <v>606.05927900000006</v>
      </c>
      <c r="P202" s="16">
        <v>11.82</v>
      </c>
      <c r="Q202" s="70">
        <f t="shared" si="7"/>
        <v>1691.5254237288138</v>
      </c>
    </row>
    <row r="203" spans="2:17" ht="14.4" x14ac:dyDescent="0.3">
      <c r="B203" s="26" t="s">
        <v>1510</v>
      </c>
      <c r="C203" s="9" t="s">
        <v>1511</v>
      </c>
      <c r="D203" s="10">
        <v>98509</v>
      </c>
      <c r="F203" s="8" t="s">
        <v>1512</v>
      </c>
      <c r="G203" s="34" t="s">
        <v>1371</v>
      </c>
      <c r="H203" s="36">
        <v>220.08809300000004</v>
      </c>
      <c r="I203" s="9" t="s">
        <v>12</v>
      </c>
      <c r="J203" s="11">
        <v>1</v>
      </c>
      <c r="K203" s="11">
        <v>1</v>
      </c>
      <c r="L203" s="11">
        <v>0</v>
      </c>
      <c r="M203" s="11">
        <v>2</v>
      </c>
      <c r="N203" s="11" t="s">
        <v>1513</v>
      </c>
      <c r="O203" s="15">
        <v>629.07856300000003</v>
      </c>
      <c r="P203" s="16">
        <v>11.82</v>
      </c>
      <c r="Q203" s="70">
        <f t="shared" si="7"/>
        <v>1691.5254237288138</v>
      </c>
    </row>
    <row r="204" spans="2:17" ht="14.4" x14ac:dyDescent="0.3">
      <c r="B204" s="82" t="s">
        <v>2326</v>
      </c>
      <c r="C204" s="72" t="s">
        <v>2327</v>
      </c>
      <c r="D204" s="73">
        <v>10465</v>
      </c>
      <c r="E204" s="78"/>
      <c r="F204" s="75" t="s">
        <v>2328</v>
      </c>
      <c r="G204" s="76" t="s">
        <v>2329</v>
      </c>
      <c r="H204" s="77">
        <v>270.255785</v>
      </c>
      <c r="I204" s="72" t="s">
        <v>12</v>
      </c>
      <c r="J204" s="78">
        <v>1</v>
      </c>
      <c r="K204" s="78">
        <v>0</v>
      </c>
      <c r="L204" s="78">
        <v>0</v>
      </c>
      <c r="M204" s="78" t="s">
        <v>2201</v>
      </c>
      <c r="N204" s="78" t="s">
        <v>2330</v>
      </c>
      <c r="O204" s="79">
        <v>453.25979999999998</v>
      </c>
      <c r="P204" s="80">
        <v>11.87</v>
      </c>
      <c r="Q204" s="81">
        <v>1700</v>
      </c>
    </row>
    <row r="205" spans="2:17" ht="14.4" x14ac:dyDescent="0.3">
      <c r="B205" s="26" t="s">
        <v>1856</v>
      </c>
      <c r="D205" s="10">
        <v>1549111</v>
      </c>
      <c r="E205" s="11" t="s">
        <v>1857</v>
      </c>
      <c r="F205" s="8" t="s">
        <v>1858</v>
      </c>
      <c r="G205" s="34" t="s">
        <v>1315</v>
      </c>
      <c r="H205" s="36">
        <v>180.04225874400001</v>
      </c>
      <c r="I205" s="9" t="s">
        <v>12</v>
      </c>
      <c r="J205" s="11">
        <v>1</v>
      </c>
      <c r="K205" s="11">
        <v>0</v>
      </c>
      <c r="L205" s="11">
        <v>2</v>
      </c>
      <c r="M205" s="11">
        <v>3</v>
      </c>
      <c r="N205" s="11" t="s">
        <v>1859</v>
      </c>
      <c r="O205" s="15">
        <v>815.01918499999999</v>
      </c>
      <c r="P205" s="16">
        <v>12.03</v>
      </c>
      <c r="Q205" s="70">
        <f>100*($Q$204/100+((P205-$P$204)/($P$214-$P$204))*(($Q$214-$Q$204)/100))</f>
        <v>1726.6666666666665</v>
      </c>
    </row>
    <row r="206" spans="2:17" ht="14.4" x14ac:dyDescent="0.3">
      <c r="B206" s="26" t="s">
        <v>1317</v>
      </c>
      <c r="D206" s="10">
        <v>736172</v>
      </c>
      <c r="E206" s="11" t="s">
        <v>1318</v>
      </c>
      <c r="F206" s="8" t="s">
        <v>1319</v>
      </c>
      <c r="G206" s="34" t="s">
        <v>1453</v>
      </c>
      <c r="H206" s="33">
        <v>198.05282342999999</v>
      </c>
      <c r="I206" s="9" t="s">
        <v>12</v>
      </c>
      <c r="J206" s="11">
        <v>1</v>
      </c>
      <c r="K206" s="11">
        <v>0</v>
      </c>
      <c r="L206" s="11">
        <v>2</v>
      </c>
      <c r="M206" s="11">
        <v>3</v>
      </c>
      <c r="N206" s="11" t="s">
        <v>1924</v>
      </c>
      <c r="O206" s="15">
        <v>833.02975000000004</v>
      </c>
      <c r="P206" s="16">
        <v>12.04</v>
      </c>
      <c r="Q206" s="70">
        <f t="shared" ref="Q206:Q213" si="8">100*($Q$204/100+((P206-$P$204)/($P$214-$P$204))*(($Q$214-$Q$204)/100))</f>
        <v>1728.333333333333</v>
      </c>
    </row>
    <row r="207" spans="2:17" ht="14.4" x14ac:dyDescent="0.3">
      <c r="B207" s="26" t="s">
        <v>1484</v>
      </c>
      <c r="C207" s="35"/>
      <c r="D207" s="46">
        <v>11622593</v>
      </c>
      <c r="E207" s="40"/>
      <c r="F207" s="39" t="s">
        <v>1485</v>
      </c>
      <c r="G207" s="41" t="s">
        <v>1486</v>
      </c>
      <c r="H207" s="42">
        <v>213.12336839</v>
      </c>
      <c r="I207" s="9" t="s">
        <v>12</v>
      </c>
      <c r="J207" s="40">
        <v>1</v>
      </c>
      <c r="K207" s="40">
        <v>1</v>
      </c>
      <c r="L207" s="40">
        <v>0</v>
      </c>
      <c r="M207" s="40">
        <f>J207+K207+L207</f>
        <v>2</v>
      </c>
      <c r="N207" s="11" t="s">
        <v>1487</v>
      </c>
      <c r="O207" s="15">
        <v>621.10656299999994</v>
      </c>
      <c r="P207" s="16">
        <v>12.09</v>
      </c>
      <c r="Q207" s="70">
        <f t="shared" si="8"/>
        <v>1736.6666666666667</v>
      </c>
    </row>
    <row r="208" spans="2:17" ht="14.4" x14ac:dyDescent="0.3">
      <c r="B208" s="26" t="s">
        <v>2338</v>
      </c>
      <c r="C208" s="9" t="s">
        <v>2339</v>
      </c>
      <c r="D208" s="10">
        <v>5280933</v>
      </c>
      <c r="E208" s="11" t="s">
        <v>2340</v>
      </c>
      <c r="F208" s="8" t="s">
        <v>2341</v>
      </c>
      <c r="G208" s="34" t="s">
        <v>2342</v>
      </c>
      <c r="H208" s="36">
        <v>278.22448500000002</v>
      </c>
      <c r="I208" s="9" t="s">
        <v>12</v>
      </c>
      <c r="J208" s="11">
        <v>1</v>
      </c>
      <c r="K208" s="11">
        <v>0</v>
      </c>
      <c r="L208" s="11">
        <v>0</v>
      </c>
      <c r="M208" s="11" t="s">
        <v>2201</v>
      </c>
      <c r="N208" s="11" t="s">
        <v>2343</v>
      </c>
      <c r="O208" s="15">
        <v>461.2285</v>
      </c>
      <c r="P208" s="16">
        <v>12.23</v>
      </c>
      <c r="Q208" s="70">
        <f t="shared" si="8"/>
        <v>1760.0000000000002</v>
      </c>
    </row>
    <row r="209" spans="2:17" ht="14.4" x14ac:dyDescent="0.3">
      <c r="B209" s="26" t="s">
        <v>2344</v>
      </c>
      <c r="C209" s="9" t="s">
        <v>2345</v>
      </c>
      <c r="D209" s="10">
        <v>5280450</v>
      </c>
      <c r="E209" s="11" t="s">
        <v>2346</v>
      </c>
      <c r="F209" s="8" t="s">
        <v>2347</v>
      </c>
      <c r="G209" s="34" t="s">
        <v>2348</v>
      </c>
      <c r="H209" s="36">
        <v>280.24013500000001</v>
      </c>
      <c r="I209" s="9" t="s">
        <v>12</v>
      </c>
      <c r="J209" s="11">
        <v>1</v>
      </c>
      <c r="K209" s="11">
        <v>0</v>
      </c>
      <c r="L209" s="11">
        <v>0</v>
      </c>
      <c r="M209" s="11" t="s">
        <v>2201</v>
      </c>
      <c r="N209" s="11" t="s">
        <v>2349</v>
      </c>
      <c r="O209" s="15">
        <v>463.24414999999999</v>
      </c>
      <c r="P209" s="16">
        <v>12.34</v>
      </c>
      <c r="Q209" s="70">
        <f t="shared" si="8"/>
        <v>1778.333333333333</v>
      </c>
    </row>
    <row r="210" spans="2:17" ht="14.4" x14ac:dyDescent="0.3">
      <c r="B210" s="26" t="s">
        <v>1538</v>
      </c>
      <c r="C210" s="9" t="s">
        <v>1539</v>
      </c>
      <c r="D210" s="10">
        <v>96814</v>
      </c>
      <c r="F210" s="8" t="s">
        <v>1540</v>
      </c>
      <c r="G210" s="34" t="s">
        <v>1541</v>
      </c>
      <c r="H210" s="36">
        <v>236.11602300000001</v>
      </c>
      <c r="I210" s="9" t="s">
        <v>12</v>
      </c>
      <c r="J210" s="11">
        <v>1</v>
      </c>
      <c r="K210" s="11">
        <v>1</v>
      </c>
      <c r="L210" s="11">
        <v>0</v>
      </c>
      <c r="M210" s="11">
        <v>2</v>
      </c>
      <c r="N210" s="11" t="s">
        <v>1542</v>
      </c>
      <c r="O210" s="15">
        <v>645.106493</v>
      </c>
      <c r="P210" s="16">
        <v>12.37</v>
      </c>
      <c r="Q210" s="70">
        <f t="shared" si="8"/>
        <v>1783.3333333333333</v>
      </c>
    </row>
    <row r="211" spans="2:17" ht="14.4" x14ac:dyDescent="0.3">
      <c r="B211" s="26" t="s">
        <v>2157</v>
      </c>
      <c r="C211" s="9" t="s">
        <v>2158</v>
      </c>
      <c r="D211" s="10">
        <v>836</v>
      </c>
      <c r="E211" s="11" t="s">
        <v>2159</v>
      </c>
      <c r="F211" s="8" t="s">
        <v>2160</v>
      </c>
      <c r="G211" s="34" t="s">
        <v>2161</v>
      </c>
      <c r="H211" s="36">
        <v>197.06880899999976</v>
      </c>
      <c r="I211" s="9" t="s">
        <v>12</v>
      </c>
      <c r="J211" s="11">
        <v>1</v>
      </c>
      <c r="K211" s="11">
        <v>1</v>
      </c>
      <c r="L211" s="11">
        <v>2</v>
      </c>
      <c r="M211" s="11">
        <v>4</v>
      </c>
      <c r="N211" s="11" t="s">
        <v>2162</v>
      </c>
      <c r="O211" s="15">
        <v>1058.0321889999998</v>
      </c>
      <c r="P211" s="16">
        <v>12.37</v>
      </c>
      <c r="Q211" s="70">
        <f t="shared" si="8"/>
        <v>1783.3333333333333</v>
      </c>
    </row>
    <row r="212" spans="2:17" ht="14.4" x14ac:dyDescent="0.3">
      <c r="B212" s="26" t="s">
        <v>2354</v>
      </c>
      <c r="C212" s="9" t="s">
        <v>2355</v>
      </c>
      <c r="D212" s="10">
        <v>445639</v>
      </c>
      <c r="E212" s="11" t="s">
        <v>2356</v>
      </c>
      <c r="F212" s="8" t="s">
        <v>2357</v>
      </c>
      <c r="G212" s="34" t="s">
        <v>2358</v>
      </c>
      <c r="H212" s="36">
        <v>282.255785</v>
      </c>
      <c r="I212" s="9" t="s">
        <v>12</v>
      </c>
      <c r="J212" s="11">
        <v>1</v>
      </c>
      <c r="K212" s="11">
        <v>0</v>
      </c>
      <c r="L212" s="11">
        <v>0</v>
      </c>
      <c r="M212" s="11" t="s">
        <v>2201</v>
      </c>
      <c r="N212" s="11" t="s">
        <v>2359</v>
      </c>
      <c r="O212" s="15">
        <v>465.25979999999998</v>
      </c>
      <c r="P212" s="16">
        <v>12.39</v>
      </c>
      <c r="Q212" s="70">
        <f t="shared" si="8"/>
        <v>1786.6666666666667</v>
      </c>
    </row>
    <row r="213" spans="2:17" ht="14.4" x14ac:dyDescent="0.3">
      <c r="B213" s="29" t="s">
        <v>2360</v>
      </c>
      <c r="C213" s="9" t="s">
        <v>2361</v>
      </c>
      <c r="D213" s="10">
        <v>5281127</v>
      </c>
      <c r="E213" s="11" t="s">
        <v>2362</v>
      </c>
      <c r="F213" s="8" t="s">
        <v>2363</v>
      </c>
      <c r="G213" s="34" t="s">
        <v>2358</v>
      </c>
      <c r="H213" s="36">
        <v>282.255785</v>
      </c>
      <c r="I213" s="9" t="s">
        <v>12</v>
      </c>
      <c r="J213" s="11">
        <v>1</v>
      </c>
      <c r="K213" s="11">
        <v>0</v>
      </c>
      <c r="L213" s="11">
        <v>0</v>
      </c>
      <c r="M213" s="11" t="s">
        <v>2201</v>
      </c>
      <c r="N213" s="11" t="s">
        <v>2359</v>
      </c>
      <c r="O213" s="15">
        <v>465.25979999999998</v>
      </c>
      <c r="P213" s="16">
        <v>12.39</v>
      </c>
      <c r="Q213" s="70">
        <f t="shared" si="8"/>
        <v>1786.6666666666667</v>
      </c>
    </row>
    <row r="214" spans="2:17" ht="14.4" x14ac:dyDescent="0.3">
      <c r="B214" s="71" t="s">
        <v>2368</v>
      </c>
      <c r="C214" s="72" t="s">
        <v>2369</v>
      </c>
      <c r="D214" s="73">
        <v>5281</v>
      </c>
      <c r="E214" s="78" t="s">
        <v>2370</v>
      </c>
      <c r="F214" s="75" t="s">
        <v>2371</v>
      </c>
      <c r="G214" s="76" t="s">
        <v>2372</v>
      </c>
      <c r="H214" s="77">
        <v>284.271435</v>
      </c>
      <c r="I214" s="72" t="s">
        <v>12</v>
      </c>
      <c r="J214" s="78">
        <v>1</v>
      </c>
      <c r="K214" s="78">
        <v>0</v>
      </c>
      <c r="L214" s="78">
        <v>0</v>
      </c>
      <c r="M214" s="78" t="s">
        <v>2201</v>
      </c>
      <c r="N214" s="78" t="s">
        <v>2373</v>
      </c>
      <c r="O214" s="79">
        <v>467.27544999999998</v>
      </c>
      <c r="P214" s="80">
        <v>12.47</v>
      </c>
      <c r="Q214" s="81">
        <v>1800</v>
      </c>
    </row>
    <row r="215" spans="2:17" ht="14.4" x14ac:dyDescent="0.3">
      <c r="B215" s="26" t="s">
        <v>2151</v>
      </c>
      <c r="C215" s="9" t="s">
        <v>2152</v>
      </c>
      <c r="D215" s="10">
        <v>67678</v>
      </c>
      <c r="E215" s="11" t="s">
        <v>2153</v>
      </c>
      <c r="F215" s="8" t="s">
        <v>2154</v>
      </c>
      <c r="G215" s="34" t="s">
        <v>2155</v>
      </c>
      <c r="H215" s="36">
        <v>240.02437000000003</v>
      </c>
      <c r="I215" s="9" t="s">
        <v>12</v>
      </c>
      <c r="J215" s="11">
        <v>2</v>
      </c>
      <c r="K215" s="11">
        <v>2</v>
      </c>
      <c r="L215" s="11">
        <v>0</v>
      </c>
      <c r="M215" s="11">
        <v>4</v>
      </c>
      <c r="N215" s="11" t="s">
        <v>2156</v>
      </c>
      <c r="O215" s="15">
        <v>1056.99792</v>
      </c>
      <c r="P215" s="16">
        <v>12.54</v>
      </c>
      <c r="Q215" s="70">
        <f>100*($Q$214/100+((P215-$P$214)/($P$221-$P$214))*(($Q$221-$Q$214)/100))</f>
        <v>1812.4999999999995</v>
      </c>
    </row>
    <row r="216" spans="2:17" ht="14.4" x14ac:dyDescent="0.3">
      <c r="B216" s="26" t="s">
        <v>1434</v>
      </c>
      <c r="D216" s="10">
        <v>681</v>
      </c>
      <c r="E216" s="11" t="s">
        <v>1435</v>
      </c>
      <c r="F216" s="8" t="s">
        <v>1436</v>
      </c>
      <c r="G216" s="34" t="s">
        <v>1437</v>
      </c>
      <c r="H216" s="33">
        <v>153.07897860099999</v>
      </c>
      <c r="I216" s="9" t="s">
        <v>12</v>
      </c>
      <c r="J216" s="11">
        <v>0</v>
      </c>
      <c r="K216" s="11">
        <v>1</v>
      </c>
      <c r="L216" s="11">
        <v>2</v>
      </c>
      <c r="M216" s="11">
        <v>3</v>
      </c>
      <c r="N216" s="11" t="s">
        <v>1923</v>
      </c>
      <c r="O216" s="15">
        <v>832.04573400000004</v>
      </c>
      <c r="P216" s="16">
        <v>12.63</v>
      </c>
      <c r="Q216" s="70">
        <f t="shared" ref="Q216:Q220" si="9">100*($Q$214/100+((P216-$P$214)/($P$221-$P$214))*(($Q$221-$Q$214)/100))</f>
        <v>1828.5714285714289</v>
      </c>
    </row>
    <row r="217" spans="2:17" ht="14.4" x14ac:dyDescent="0.3">
      <c r="B217" s="26" t="s">
        <v>1424</v>
      </c>
      <c r="C217" s="9" t="s">
        <v>1425</v>
      </c>
      <c r="D217" s="10">
        <v>2915</v>
      </c>
      <c r="F217" s="8" t="s">
        <v>1426</v>
      </c>
      <c r="G217" s="34" t="s">
        <v>1427</v>
      </c>
      <c r="H217" s="36">
        <v>152.04411799999997</v>
      </c>
      <c r="I217" s="9" t="s">
        <v>12</v>
      </c>
      <c r="J217" s="11">
        <v>0</v>
      </c>
      <c r="K217" s="11">
        <v>2</v>
      </c>
      <c r="L217" s="11">
        <v>0</v>
      </c>
      <c r="M217" s="11">
        <v>2</v>
      </c>
      <c r="N217" s="11" t="s">
        <v>1428</v>
      </c>
      <c r="O217" s="15">
        <v>605.02441799999997</v>
      </c>
      <c r="P217" s="16">
        <v>12.84</v>
      </c>
      <c r="Q217" s="70">
        <f t="shared" si="9"/>
        <v>1866.0714285714284</v>
      </c>
    </row>
    <row r="218" spans="2:17" ht="14.4" x14ac:dyDescent="0.3">
      <c r="B218" s="29" t="s">
        <v>2026</v>
      </c>
      <c r="D218" s="10">
        <v>1237</v>
      </c>
      <c r="E218" s="11" t="s">
        <v>2027</v>
      </c>
      <c r="F218" s="8" t="s">
        <v>2028</v>
      </c>
      <c r="G218" s="34" t="s">
        <v>1526</v>
      </c>
      <c r="H218" s="36">
        <v>183.089543287</v>
      </c>
      <c r="I218" s="9" t="s">
        <v>12</v>
      </c>
      <c r="J218" s="11">
        <v>0</v>
      </c>
      <c r="K218" s="11">
        <v>1</v>
      </c>
      <c r="L218" s="11">
        <v>2</v>
      </c>
      <c r="M218" s="11">
        <v>3</v>
      </c>
      <c r="N218" s="11" t="s">
        <v>2029</v>
      </c>
      <c r="O218" s="15">
        <v>862.05629899999997</v>
      </c>
      <c r="P218" s="16">
        <v>12.93</v>
      </c>
      <c r="Q218" s="70">
        <f t="shared" si="9"/>
        <v>1882.1428571428573</v>
      </c>
    </row>
    <row r="219" spans="2:17" ht="14.4" x14ac:dyDescent="0.3">
      <c r="B219" s="29" t="s">
        <v>454</v>
      </c>
      <c r="D219" s="10">
        <v>3845</v>
      </c>
      <c r="E219" s="11" t="s">
        <v>455</v>
      </c>
      <c r="F219" s="8" t="s">
        <v>456</v>
      </c>
      <c r="G219" s="34" t="s">
        <v>457</v>
      </c>
      <c r="H219" s="36">
        <v>189.04305100000005</v>
      </c>
      <c r="I219" s="9" t="s">
        <v>166</v>
      </c>
      <c r="J219" s="11">
        <v>1</v>
      </c>
      <c r="K219" s="11">
        <v>0</v>
      </c>
      <c r="L219" s="11">
        <v>0</v>
      </c>
      <c r="M219" s="11">
        <v>1</v>
      </c>
      <c r="N219" s="11" t="s">
        <v>458</v>
      </c>
      <c r="O219" s="15">
        <v>372.04706600000003</v>
      </c>
      <c r="P219" s="16">
        <v>12.94</v>
      </c>
      <c r="Q219" s="70">
        <f t="shared" si="9"/>
        <v>1883.9285714285716</v>
      </c>
    </row>
    <row r="220" spans="2:17" ht="14.4" x14ac:dyDescent="0.3">
      <c r="B220" s="26" t="s">
        <v>1364</v>
      </c>
      <c r="D220" s="10">
        <v>4433</v>
      </c>
      <c r="E220" s="11" t="s">
        <v>1365</v>
      </c>
      <c r="F220" s="8" t="s">
        <v>1366</v>
      </c>
      <c r="G220" s="34" t="s">
        <v>448</v>
      </c>
      <c r="H220" s="36">
        <v>188.07963700000002</v>
      </c>
      <c r="I220" s="9" t="s">
        <v>166</v>
      </c>
      <c r="J220" s="11">
        <v>1</v>
      </c>
      <c r="K220" s="11">
        <v>1</v>
      </c>
      <c r="L220" s="11">
        <v>0</v>
      </c>
      <c r="M220" s="11">
        <v>2</v>
      </c>
      <c r="N220" s="11" t="s">
        <v>1367</v>
      </c>
      <c r="O220" s="15">
        <v>597.07010700000001</v>
      </c>
      <c r="P220" s="16">
        <v>13</v>
      </c>
      <c r="Q220" s="70">
        <f t="shared" si="9"/>
        <v>1894.6428571428573</v>
      </c>
    </row>
    <row r="221" spans="2:17" ht="14.4" x14ac:dyDescent="0.3">
      <c r="B221" s="82" t="s">
        <v>2384</v>
      </c>
      <c r="C221" s="72" t="s">
        <v>2385</v>
      </c>
      <c r="D221" s="73">
        <v>12591</v>
      </c>
      <c r="E221" s="78" t="s">
        <v>2386</v>
      </c>
      <c r="F221" s="75" t="s">
        <v>2387</v>
      </c>
      <c r="G221" s="76" t="s">
        <v>2388</v>
      </c>
      <c r="H221" s="77">
        <v>298.28708499999999</v>
      </c>
      <c r="I221" s="72" t="s">
        <v>12</v>
      </c>
      <c r="J221" s="78">
        <v>1</v>
      </c>
      <c r="K221" s="78">
        <v>0</v>
      </c>
      <c r="L221" s="78">
        <v>0</v>
      </c>
      <c r="M221" s="78" t="s">
        <v>2201</v>
      </c>
      <c r="N221" s="78" t="s">
        <v>2389</v>
      </c>
      <c r="O221" s="79">
        <v>481.29109999999997</v>
      </c>
      <c r="P221" s="80">
        <v>13.03</v>
      </c>
      <c r="Q221" s="81">
        <v>1900</v>
      </c>
    </row>
    <row r="222" spans="2:17" ht="14.4" x14ac:dyDescent="0.3">
      <c r="B222" s="26" t="s">
        <v>1460</v>
      </c>
      <c r="D222" s="10">
        <v>6305</v>
      </c>
      <c r="E222" s="11" t="s">
        <v>1461</v>
      </c>
      <c r="F222" s="8" t="s">
        <v>1462</v>
      </c>
      <c r="G222" s="34" t="s">
        <v>1463</v>
      </c>
      <c r="H222" s="36">
        <v>204.08980800000003</v>
      </c>
      <c r="I222" s="9" t="s">
        <v>12</v>
      </c>
      <c r="J222" s="11">
        <v>1</v>
      </c>
      <c r="K222" s="11">
        <v>1</v>
      </c>
      <c r="L222" s="11">
        <v>0</v>
      </c>
      <c r="M222" s="11">
        <v>2</v>
      </c>
      <c r="N222" s="11" t="s">
        <v>1464</v>
      </c>
      <c r="O222" s="15">
        <v>613.08027800000002</v>
      </c>
      <c r="P222" s="16">
        <v>13.18</v>
      </c>
      <c r="Q222" s="70">
        <f>100*($Q$221/100+((P222-$P$221)/($P$232-$P$221))*(($Q$232-$Q$221)/100))</f>
        <v>1929.4117647058827</v>
      </c>
    </row>
    <row r="223" spans="2:17" ht="14.4" x14ac:dyDescent="0.3">
      <c r="B223" s="29" t="s">
        <v>1548</v>
      </c>
      <c r="D223" s="10">
        <v>21100</v>
      </c>
      <c r="E223" s="11" t="s">
        <v>1549</v>
      </c>
      <c r="F223" s="8" t="s">
        <v>1550</v>
      </c>
      <c r="G223" s="34" t="s">
        <v>1551</v>
      </c>
      <c r="H223" s="36">
        <v>197.10512299999999</v>
      </c>
      <c r="I223" s="9" t="s">
        <v>12</v>
      </c>
      <c r="J223" s="11">
        <v>0</v>
      </c>
      <c r="K223" s="11">
        <v>1</v>
      </c>
      <c r="L223" s="11">
        <v>1</v>
      </c>
      <c r="M223" s="11">
        <v>2</v>
      </c>
      <c r="N223" s="11" t="s">
        <v>1553</v>
      </c>
      <c r="O223" s="15">
        <v>650.08542299999999</v>
      </c>
      <c r="P223" s="16">
        <v>13.18</v>
      </c>
      <c r="Q223" s="70">
        <f t="shared" ref="Q223:Q231" si="10">100*($Q$221/100+((P223-$P$221)/($P$232-$P$221))*(($Q$232-$Q$221)/100))</f>
        <v>1929.4117647058827</v>
      </c>
    </row>
    <row r="224" spans="2:17" ht="14.4" x14ac:dyDescent="0.3">
      <c r="B224" s="26" t="s">
        <v>1948</v>
      </c>
      <c r="D224" s="10">
        <v>161166</v>
      </c>
      <c r="E224" s="11" t="s">
        <v>1949</v>
      </c>
      <c r="F224" s="8" t="s">
        <v>1950</v>
      </c>
      <c r="G224" s="34" t="s">
        <v>1951</v>
      </c>
      <c r="H224" s="36">
        <v>208.08529300000004</v>
      </c>
      <c r="I224" s="9" t="s">
        <v>12</v>
      </c>
      <c r="J224" s="11">
        <v>1</v>
      </c>
      <c r="K224" s="11">
        <v>2</v>
      </c>
      <c r="L224" s="11">
        <v>0</v>
      </c>
      <c r="M224" s="11">
        <v>3</v>
      </c>
      <c r="N224" s="11" t="s">
        <v>1952</v>
      </c>
      <c r="O224" s="15">
        <v>843.06221800000003</v>
      </c>
      <c r="P224" s="16">
        <v>13.18</v>
      </c>
      <c r="Q224" s="70">
        <f t="shared" si="10"/>
        <v>1929.4117647058827</v>
      </c>
    </row>
    <row r="225" spans="2:17" ht="14.4" x14ac:dyDescent="0.3">
      <c r="B225" s="29" t="s">
        <v>2398</v>
      </c>
      <c r="C225" s="9" t="s">
        <v>2399</v>
      </c>
      <c r="D225" s="10">
        <v>444899</v>
      </c>
      <c r="E225" s="11" t="s">
        <v>2400</v>
      </c>
      <c r="F225" s="8" t="s">
        <v>2401</v>
      </c>
      <c r="G225" s="34" t="s">
        <v>2402</v>
      </c>
      <c r="H225" s="36">
        <v>304.24013500000001</v>
      </c>
      <c r="I225" s="9" t="s">
        <v>12</v>
      </c>
      <c r="J225" s="11">
        <v>1</v>
      </c>
      <c r="K225" s="11">
        <v>0</v>
      </c>
      <c r="L225" s="11">
        <v>0</v>
      </c>
      <c r="M225" s="11" t="s">
        <v>2201</v>
      </c>
      <c r="N225" s="11" t="s">
        <v>2403</v>
      </c>
      <c r="O225" s="15">
        <v>487.24414999999999</v>
      </c>
      <c r="P225" s="16">
        <v>13.23</v>
      </c>
      <c r="Q225" s="70">
        <f t="shared" si="10"/>
        <v>1939.2156862745101</v>
      </c>
    </row>
    <row r="226" spans="2:17" ht="14.4" x14ac:dyDescent="0.3">
      <c r="B226" s="26" t="s">
        <v>1974</v>
      </c>
      <c r="C226" s="35"/>
      <c r="D226" s="46">
        <v>440638</v>
      </c>
      <c r="E226" s="40" t="s">
        <v>1975</v>
      </c>
      <c r="F226" s="39" t="s">
        <v>1976</v>
      </c>
      <c r="G226" s="41" t="s">
        <v>1977</v>
      </c>
      <c r="H226" s="42">
        <v>218.14991749000001</v>
      </c>
      <c r="I226" s="9" t="s">
        <v>12</v>
      </c>
      <c r="J226" s="40">
        <v>1</v>
      </c>
      <c r="K226" s="40">
        <v>2</v>
      </c>
      <c r="L226" s="11">
        <v>0</v>
      </c>
      <c r="M226" s="40">
        <f>J226+K226+L226</f>
        <v>3</v>
      </c>
      <c r="N226" s="11" t="s">
        <v>1978</v>
      </c>
      <c r="O226" s="15">
        <v>852.11956699999996</v>
      </c>
      <c r="P226" s="16">
        <v>13.26</v>
      </c>
      <c r="Q226" s="70">
        <f t="shared" si="10"/>
        <v>1945.0980392156864</v>
      </c>
    </row>
    <row r="227" spans="2:17" ht="14.4" x14ac:dyDescent="0.3">
      <c r="B227" s="29" t="s">
        <v>2392</v>
      </c>
      <c r="C227" s="9" t="s">
        <v>2393</v>
      </c>
      <c r="D227" s="10">
        <v>446284</v>
      </c>
      <c r="E227" s="11" t="s">
        <v>2394</v>
      </c>
      <c r="F227" s="8" t="s">
        <v>2395</v>
      </c>
      <c r="G227" s="34" t="s">
        <v>2396</v>
      </c>
      <c r="H227" s="36">
        <v>302.22448500000002</v>
      </c>
      <c r="I227" s="9" t="s">
        <v>12</v>
      </c>
      <c r="J227" s="11">
        <v>1</v>
      </c>
      <c r="K227" s="11">
        <v>0</v>
      </c>
      <c r="L227" s="11">
        <v>0</v>
      </c>
      <c r="M227" s="11" t="s">
        <v>2201</v>
      </c>
      <c r="N227" s="11" t="s">
        <v>2397</v>
      </c>
      <c r="O227" s="15">
        <v>485.2285</v>
      </c>
      <c r="P227" s="16">
        <v>13.28</v>
      </c>
      <c r="Q227" s="70">
        <f t="shared" si="10"/>
        <v>1949.0196078431375</v>
      </c>
    </row>
    <row r="228" spans="2:17" ht="14.4" x14ac:dyDescent="0.3">
      <c r="B228" s="26" t="s">
        <v>1905</v>
      </c>
      <c r="D228" s="10">
        <v>1102</v>
      </c>
      <c r="E228" s="11" t="s">
        <v>1906</v>
      </c>
      <c r="F228" s="8" t="s">
        <v>1907</v>
      </c>
      <c r="G228" s="34" t="s">
        <v>1908</v>
      </c>
      <c r="H228" s="36">
        <v>145.15784899999994</v>
      </c>
      <c r="I228" s="9" t="s">
        <v>12</v>
      </c>
      <c r="J228" s="11">
        <v>0</v>
      </c>
      <c r="K228" s="11">
        <v>3</v>
      </c>
      <c r="L228" s="11">
        <v>0</v>
      </c>
      <c r="M228" s="11">
        <v>3</v>
      </c>
      <c r="N228" s="11" t="s">
        <v>1909</v>
      </c>
      <c r="O228" s="15">
        <v>824.12460399999998</v>
      </c>
      <c r="P228" s="16">
        <v>13.28</v>
      </c>
      <c r="Q228" s="70">
        <f t="shared" si="10"/>
        <v>1949.0196078431375</v>
      </c>
    </row>
    <row r="229" spans="2:17" ht="14.4" x14ac:dyDescent="0.3">
      <c r="B229" s="29" t="s">
        <v>2406</v>
      </c>
      <c r="C229" s="9" t="s">
        <v>2407</v>
      </c>
      <c r="D229" s="10">
        <v>5280581</v>
      </c>
      <c r="E229" s="11" t="s">
        <v>2408</v>
      </c>
      <c r="F229" s="8" t="s">
        <v>2409</v>
      </c>
      <c r="G229" s="34" t="s">
        <v>2410</v>
      </c>
      <c r="H229" s="36">
        <v>306.255785</v>
      </c>
      <c r="I229" s="9" t="s">
        <v>12</v>
      </c>
      <c r="J229" s="11">
        <v>1</v>
      </c>
      <c r="K229" s="11">
        <v>0</v>
      </c>
      <c r="L229" s="11">
        <v>0</v>
      </c>
      <c r="M229" s="11" t="s">
        <v>2201</v>
      </c>
      <c r="N229" s="11" t="s">
        <v>2411</v>
      </c>
      <c r="O229" s="15">
        <v>489.25979999999998</v>
      </c>
      <c r="P229" s="16">
        <v>13.35</v>
      </c>
      <c r="Q229" s="70">
        <f t="shared" si="10"/>
        <v>1962.7450980392159</v>
      </c>
    </row>
    <row r="230" spans="2:17" ht="14.4" x14ac:dyDescent="0.3">
      <c r="B230" s="29" t="s">
        <v>1387</v>
      </c>
      <c r="C230" s="54"/>
      <c r="D230" s="10">
        <v>1826</v>
      </c>
      <c r="E230" s="11" t="s">
        <v>1388</v>
      </c>
      <c r="F230" s="8" t="s">
        <v>1389</v>
      </c>
      <c r="G230" s="34" t="s">
        <v>1390</v>
      </c>
      <c r="H230" s="36">
        <v>191.05872200000007</v>
      </c>
      <c r="I230" s="9" t="s">
        <v>12</v>
      </c>
      <c r="J230" s="11">
        <v>1</v>
      </c>
      <c r="K230" s="11">
        <v>0</v>
      </c>
      <c r="L230" s="11">
        <v>1</v>
      </c>
      <c r="M230" s="11">
        <v>2</v>
      </c>
      <c r="N230" s="11" t="s">
        <v>1386</v>
      </c>
      <c r="O230" s="15">
        <v>600.04919200000006</v>
      </c>
      <c r="P230" s="16">
        <v>13.39</v>
      </c>
      <c r="Q230" s="70">
        <f t="shared" si="10"/>
        <v>1970.5882352941178</v>
      </c>
    </row>
    <row r="231" spans="2:17" ht="14.4" x14ac:dyDescent="0.3">
      <c r="B231" s="26" t="s">
        <v>2418</v>
      </c>
      <c r="C231" s="9" t="s">
        <v>2419</v>
      </c>
      <c r="D231" s="10">
        <v>5282768</v>
      </c>
      <c r="E231" s="11" t="s">
        <v>2420</v>
      </c>
      <c r="F231" s="8" t="s">
        <v>2421</v>
      </c>
      <c r="G231" s="34" t="s">
        <v>2422</v>
      </c>
      <c r="H231" s="36">
        <v>310.28708499999999</v>
      </c>
      <c r="I231" s="9" t="s">
        <v>12</v>
      </c>
      <c r="J231" s="11">
        <v>1</v>
      </c>
      <c r="K231" s="11">
        <v>0</v>
      </c>
      <c r="L231" s="11">
        <v>0</v>
      </c>
      <c r="M231" s="11" t="s">
        <v>2201</v>
      </c>
      <c r="N231" s="11" t="s">
        <v>2423</v>
      </c>
      <c r="O231" s="15">
        <v>493.29109999999997</v>
      </c>
      <c r="P231" s="16">
        <v>13.49</v>
      </c>
      <c r="Q231" s="70">
        <f t="shared" si="10"/>
        <v>1990.1960784313726</v>
      </c>
    </row>
    <row r="232" spans="2:17" ht="14.4" x14ac:dyDescent="0.3">
      <c r="B232" s="82" t="s">
        <v>2424</v>
      </c>
      <c r="C232" s="72" t="s">
        <v>2425</v>
      </c>
      <c r="D232" s="73">
        <v>10467</v>
      </c>
      <c r="E232" s="78" t="s">
        <v>2426</v>
      </c>
      <c r="F232" s="75" t="s">
        <v>2427</v>
      </c>
      <c r="G232" s="76" t="s">
        <v>2428</v>
      </c>
      <c r="H232" s="77">
        <v>312.30273500000004</v>
      </c>
      <c r="I232" s="72" t="s">
        <v>12</v>
      </c>
      <c r="J232" s="78">
        <v>1</v>
      </c>
      <c r="K232" s="78">
        <v>0</v>
      </c>
      <c r="L232" s="78">
        <v>0</v>
      </c>
      <c r="M232" s="78" t="s">
        <v>2201</v>
      </c>
      <c r="N232" s="78" t="s">
        <v>2429</v>
      </c>
      <c r="O232" s="79">
        <v>495.30675000000002</v>
      </c>
      <c r="P232" s="80">
        <v>13.54</v>
      </c>
      <c r="Q232" s="81">
        <v>2000</v>
      </c>
    </row>
    <row r="233" spans="2:17" ht="14.4" x14ac:dyDescent="0.3">
      <c r="B233" s="29" t="s">
        <v>2020</v>
      </c>
      <c r="C233" s="35" t="s">
        <v>2021</v>
      </c>
      <c r="D233" s="10">
        <v>439224</v>
      </c>
      <c r="E233" s="32" t="s">
        <v>2022</v>
      </c>
      <c r="F233" s="8" t="s">
        <v>2023</v>
      </c>
      <c r="G233" s="41" t="s">
        <v>2024</v>
      </c>
      <c r="H233" s="42">
        <v>226.10659000000001</v>
      </c>
      <c r="I233" s="9" t="s">
        <v>12</v>
      </c>
      <c r="J233" s="40">
        <v>1</v>
      </c>
      <c r="K233" s="40">
        <v>2</v>
      </c>
      <c r="L233" s="11">
        <v>0</v>
      </c>
      <c r="M233" s="40">
        <v>3</v>
      </c>
      <c r="N233" s="11" t="s">
        <v>2025</v>
      </c>
      <c r="O233" s="15">
        <v>861.08401400000002</v>
      </c>
      <c r="P233" s="16">
        <v>13.81</v>
      </c>
      <c r="Q233" s="70">
        <f>100*($Q$232/100+((P233-$P$232)/($P$235-$P$232))*(($Q$235-$Q$232)/100))</f>
        <v>2049.090909090909</v>
      </c>
    </row>
    <row r="234" spans="2:17" ht="14.4" x14ac:dyDescent="0.3">
      <c r="B234" s="26" t="s">
        <v>2129</v>
      </c>
      <c r="D234" s="10">
        <v>439258</v>
      </c>
      <c r="E234" s="11" t="s">
        <v>2130</v>
      </c>
      <c r="F234" s="8" t="s">
        <v>2131</v>
      </c>
      <c r="G234" s="34" t="s">
        <v>2104</v>
      </c>
      <c r="H234" s="36">
        <v>222.06742763599999</v>
      </c>
      <c r="I234" s="9" t="s">
        <v>12</v>
      </c>
      <c r="J234" s="11">
        <v>2</v>
      </c>
      <c r="K234" s="11">
        <v>2</v>
      </c>
      <c r="L234" s="11">
        <v>0</v>
      </c>
      <c r="M234" s="11">
        <v>4</v>
      </c>
      <c r="N234" s="11" t="s">
        <v>2132</v>
      </c>
      <c r="O234" s="15">
        <v>1039.0409790000001</v>
      </c>
      <c r="P234" s="16">
        <v>14.04</v>
      </c>
      <c r="Q234" s="70">
        <f>100*($Q$232/100+((P234-$P$232)/($P$235-$P$232))*(($Q$235-$Q$232)/100))</f>
        <v>2090.9090909090905</v>
      </c>
    </row>
    <row r="235" spans="2:17" ht="14.4" x14ac:dyDescent="0.3">
      <c r="B235" s="82" t="s">
        <v>2436</v>
      </c>
      <c r="C235" s="84" t="s">
        <v>2544</v>
      </c>
      <c r="D235" s="85" t="s">
        <v>2437</v>
      </c>
      <c r="E235" s="86"/>
      <c r="F235" s="87" t="s">
        <v>2438</v>
      </c>
      <c r="G235" s="88" t="s">
        <v>2439</v>
      </c>
      <c r="H235" s="89">
        <v>327.32575653000004</v>
      </c>
      <c r="I235" s="72" t="s">
        <v>12</v>
      </c>
      <c r="J235" s="86">
        <v>1</v>
      </c>
      <c r="K235" s="86">
        <v>0</v>
      </c>
      <c r="L235" s="86">
        <v>0</v>
      </c>
      <c r="M235" s="78" t="s">
        <v>2201</v>
      </c>
      <c r="N235" s="78" t="s">
        <v>2440</v>
      </c>
      <c r="O235" s="79">
        <v>509.322495</v>
      </c>
      <c r="P235" s="80">
        <v>14.09</v>
      </c>
      <c r="Q235" s="81">
        <v>2100</v>
      </c>
    </row>
    <row r="236" spans="2:17" ht="14.4" x14ac:dyDescent="0.3">
      <c r="B236" s="29" t="s">
        <v>2454</v>
      </c>
      <c r="C236" s="9" t="s">
        <v>2455</v>
      </c>
      <c r="D236" s="10">
        <v>5497181</v>
      </c>
      <c r="E236" s="11" t="s">
        <v>2456</v>
      </c>
      <c r="F236" s="8" t="s">
        <v>2457</v>
      </c>
      <c r="G236" s="34" t="s">
        <v>2458</v>
      </c>
      <c r="H236" s="36">
        <v>332.27148499999998</v>
      </c>
      <c r="I236" s="9" t="s">
        <v>12</v>
      </c>
      <c r="J236" s="11">
        <v>1</v>
      </c>
      <c r="K236" s="11">
        <v>0</v>
      </c>
      <c r="L236" s="11">
        <v>0</v>
      </c>
      <c r="M236" s="11" t="s">
        <v>2201</v>
      </c>
      <c r="N236" s="11" t="s">
        <v>2459</v>
      </c>
      <c r="O236" s="15">
        <v>515.27549999999997</v>
      </c>
      <c r="P236" s="16">
        <v>14.3</v>
      </c>
      <c r="Q236" s="70">
        <f>100*($Q$235/100+((P236-$P$235)/($P$239-$P$235))*(($Q$239-$Q$235)/100))</f>
        <v>2141.1764705882356</v>
      </c>
    </row>
    <row r="237" spans="2:17" ht="14.4" x14ac:dyDescent="0.3">
      <c r="B237" s="26" t="s">
        <v>2080</v>
      </c>
      <c r="C237" s="9" t="s">
        <v>2081</v>
      </c>
      <c r="D237" s="10">
        <v>70410</v>
      </c>
      <c r="F237" s="69" t="s">
        <v>2082</v>
      </c>
      <c r="G237" s="31" t="s">
        <v>2083</v>
      </c>
      <c r="H237" s="36">
        <v>294.15796</v>
      </c>
      <c r="I237" s="9" t="s">
        <v>12</v>
      </c>
      <c r="J237" s="11">
        <v>1</v>
      </c>
      <c r="K237" s="11">
        <v>1</v>
      </c>
      <c r="L237" s="11">
        <v>1</v>
      </c>
      <c r="M237" s="11">
        <v>3</v>
      </c>
      <c r="N237" s="11" t="s">
        <v>2084</v>
      </c>
      <c r="O237" s="15">
        <v>929.13538000000005</v>
      </c>
      <c r="P237" s="16">
        <v>14.35</v>
      </c>
      <c r="Q237" s="70">
        <f t="shared" ref="Q237:Q238" si="11">100*($Q$235/100+((P237-$P$235)/($P$239-$P$235))*(($Q$239-$Q$235)/100))</f>
        <v>2150.9803921568628</v>
      </c>
    </row>
    <row r="238" spans="2:17" ht="14.4" x14ac:dyDescent="0.3">
      <c r="B238" s="26" t="s">
        <v>2465</v>
      </c>
      <c r="C238" s="9" t="s">
        <v>2466</v>
      </c>
      <c r="D238" s="10">
        <v>5281116</v>
      </c>
      <c r="E238" s="11" t="s">
        <v>2467</v>
      </c>
      <c r="F238" s="8" t="s">
        <v>2468</v>
      </c>
      <c r="G238" s="34" t="s">
        <v>2469</v>
      </c>
      <c r="H238" s="36">
        <v>338.31838500000003</v>
      </c>
      <c r="I238" s="9" t="s">
        <v>12</v>
      </c>
      <c r="J238" s="11">
        <v>1</v>
      </c>
      <c r="K238" s="11">
        <v>0</v>
      </c>
      <c r="L238" s="11">
        <v>0</v>
      </c>
      <c r="M238" s="11" t="s">
        <v>2201</v>
      </c>
      <c r="N238" s="11" t="s">
        <v>2470</v>
      </c>
      <c r="O238" s="15">
        <v>521.32240000000002</v>
      </c>
      <c r="P238" s="16">
        <v>14.46</v>
      </c>
      <c r="Q238" s="70">
        <f t="shared" si="11"/>
        <v>2172.5490196078431</v>
      </c>
    </row>
    <row r="239" spans="2:17" ht="14.4" x14ac:dyDescent="0.3">
      <c r="B239" s="82" t="s">
        <v>2477</v>
      </c>
      <c r="C239" s="72" t="s">
        <v>2478</v>
      </c>
      <c r="D239" s="73">
        <v>8215</v>
      </c>
      <c r="E239" s="78" t="s">
        <v>2479</v>
      </c>
      <c r="F239" s="75" t="s">
        <v>2480</v>
      </c>
      <c r="G239" s="76" t="s">
        <v>2481</v>
      </c>
      <c r="H239" s="77">
        <v>340.33403499999997</v>
      </c>
      <c r="I239" s="72" t="s">
        <v>12</v>
      </c>
      <c r="J239" s="78">
        <v>1</v>
      </c>
      <c r="K239" s="78">
        <v>0</v>
      </c>
      <c r="L239" s="78">
        <v>0</v>
      </c>
      <c r="M239" s="78" t="s">
        <v>2201</v>
      </c>
      <c r="N239" s="78" t="s">
        <v>2482</v>
      </c>
      <c r="O239" s="79">
        <v>523.33804999999995</v>
      </c>
      <c r="P239" s="80">
        <v>14.6</v>
      </c>
      <c r="Q239" s="81">
        <v>2200</v>
      </c>
    </row>
    <row r="240" spans="2:17" ht="14.4" x14ac:dyDescent="0.3">
      <c r="B240" s="82" t="s">
        <v>2483</v>
      </c>
      <c r="C240" s="72" t="s">
        <v>2484</v>
      </c>
      <c r="D240" s="73">
        <v>17085</v>
      </c>
      <c r="E240" s="78"/>
      <c r="F240" s="75" t="s">
        <v>2485</v>
      </c>
      <c r="G240" s="76" t="s">
        <v>2486</v>
      </c>
      <c r="H240" s="77">
        <v>354.34978000000001</v>
      </c>
      <c r="I240" s="72" t="s">
        <v>12</v>
      </c>
      <c r="J240" s="78">
        <v>1</v>
      </c>
      <c r="K240" s="78">
        <v>0</v>
      </c>
      <c r="L240" s="78">
        <v>0</v>
      </c>
      <c r="M240" s="78" t="s">
        <v>2201</v>
      </c>
      <c r="N240" s="78" t="s">
        <v>2487</v>
      </c>
      <c r="O240" s="79">
        <v>537.35425099999998</v>
      </c>
      <c r="P240" s="80">
        <v>15.16</v>
      </c>
      <c r="Q240" s="81">
        <v>2300</v>
      </c>
    </row>
    <row r="241" spans="2:17" ht="14.4" x14ac:dyDescent="0.3">
      <c r="B241" s="26" t="s">
        <v>2192</v>
      </c>
      <c r="D241" s="10">
        <v>1103</v>
      </c>
      <c r="E241" s="32" t="s">
        <v>2193</v>
      </c>
      <c r="F241" s="47" t="s">
        <v>2194</v>
      </c>
      <c r="G241" s="34" t="s">
        <v>2195</v>
      </c>
      <c r="H241" s="36">
        <v>202.215746</v>
      </c>
      <c r="I241" s="9" t="s">
        <v>12</v>
      </c>
      <c r="J241" s="11">
        <v>0</v>
      </c>
      <c r="K241" s="11">
        <v>4</v>
      </c>
      <c r="L241" s="11">
        <v>0</v>
      </c>
      <c r="M241" s="11">
        <v>4</v>
      </c>
      <c r="N241" s="11" t="s">
        <v>2196</v>
      </c>
      <c r="O241" s="15">
        <v>1107.1694749999999</v>
      </c>
      <c r="P241" s="16">
        <v>15.62</v>
      </c>
      <c r="Q241" s="70">
        <f>100*($Q$240/100+((P241-$P$240)/($P$243-$P$240))*(($Q$243-$Q$240)/100))</f>
        <v>2370.7692307692305</v>
      </c>
    </row>
    <row r="242" spans="2:17" ht="14.4" x14ac:dyDescent="0.3">
      <c r="B242" s="29" t="s">
        <v>2488</v>
      </c>
      <c r="C242" s="9" t="s">
        <v>2489</v>
      </c>
      <c r="D242" s="10">
        <v>5281120</v>
      </c>
      <c r="E242" s="11" t="s">
        <v>2490</v>
      </c>
      <c r="F242" s="8" t="s">
        <v>2491</v>
      </c>
      <c r="G242" s="34" t="s">
        <v>2492</v>
      </c>
      <c r="H242" s="36">
        <v>366.34968500000002</v>
      </c>
      <c r="I242" s="9" t="s">
        <v>12</v>
      </c>
      <c r="J242" s="11">
        <v>1</v>
      </c>
      <c r="K242" s="11">
        <v>0</v>
      </c>
      <c r="L242" s="11">
        <v>0</v>
      </c>
      <c r="M242" s="11" t="s">
        <v>2201</v>
      </c>
      <c r="N242" s="11" t="s">
        <v>2493</v>
      </c>
      <c r="O242" s="15">
        <v>549.3537</v>
      </c>
      <c r="P242" s="16">
        <v>15.64</v>
      </c>
      <c r="Q242" s="70">
        <f>100*($Q$240/100+((P242-$P$240)/($P$243-$P$240))*(($Q$243-$Q$240)/100))</f>
        <v>2373.8461538461538</v>
      </c>
    </row>
    <row r="243" spans="2:17" ht="14.4" x14ac:dyDescent="0.3">
      <c r="B243" s="82" t="s">
        <v>2498</v>
      </c>
      <c r="C243" s="72" t="s">
        <v>2499</v>
      </c>
      <c r="D243" s="73">
        <v>11197</v>
      </c>
      <c r="E243" s="78" t="s">
        <v>2500</v>
      </c>
      <c r="F243" s="75" t="s">
        <v>2501</v>
      </c>
      <c r="G243" s="76" t="s">
        <v>2502</v>
      </c>
      <c r="H243" s="77">
        <v>368.36538500000006</v>
      </c>
      <c r="I243" s="72" t="s">
        <v>12</v>
      </c>
      <c r="J243" s="78">
        <v>1</v>
      </c>
      <c r="K243" s="78">
        <v>0</v>
      </c>
      <c r="L243" s="78">
        <v>0</v>
      </c>
      <c r="M243" s="78" t="s">
        <v>2201</v>
      </c>
      <c r="N243" s="78" t="s">
        <v>2503</v>
      </c>
      <c r="O243" s="79">
        <v>551.36940000000004</v>
      </c>
      <c r="P243" s="80">
        <v>15.81</v>
      </c>
      <c r="Q243" s="81">
        <v>2400</v>
      </c>
    </row>
    <row r="244" spans="2:17" ht="14.4" x14ac:dyDescent="0.3">
      <c r="B244" s="82" t="s">
        <v>2504</v>
      </c>
      <c r="C244" s="72" t="s">
        <v>2505</v>
      </c>
      <c r="D244" s="73">
        <v>10469</v>
      </c>
      <c r="E244" s="78"/>
      <c r="F244" s="75" t="s">
        <v>2506</v>
      </c>
      <c r="G244" s="90" t="s">
        <v>2507</v>
      </c>
      <c r="H244" s="83">
        <v>396.39673090799999</v>
      </c>
      <c r="I244" s="72" t="s">
        <v>12</v>
      </c>
      <c r="J244" s="78">
        <v>1</v>
      </c>
      <c r="K244" s="78">
        <v>0</v>
      </c>
      <c r="L244" s="78">
        <v>0</v>
      </c>
      <c r="M244" s="78" t="s">
        <v>2201</v>
      </c>
      <c r="N244" s="78" t="s">
        <v>2508</v>
      </c>
      <c r="O244" s="79">
        <v>579.40074499999992</v>
      </c>
      <c r="P244" s="80">
        <v>17.11</v>
      </c>
      <c r="Q244" s="81">
        <v>2600</v>
      </c>
    </row>
    <row r="245" spans="2:17" ht="14.4" x14ac:dyDescent="0.3">
      <c r="B245" s="26" t="s">
        <v>862</v>
      </c>
      <c r="D245" s="10">
        <v>151913</v>
      </c>
      <c r="F245" s="8" t="s">
        <v>863</v>
      </c>
      <c r="G245" s="34" t="s">
        <v>864</v>
      </c>
      <c r="H245" s="36">
        <v>162.05275500000005</v>
      </c>
      <c r="I245" s="9" t="s">
        <v>166</v>
      </c>
      <c r="J245" s="11">
        <v>2</v>
      </c>
      <c r="K245" s="11">
        <v>0</v>
      </c>
      <c r="L245" s="11">
        <v>0</v>
      </c>
      <c r="M245" s="11">
        <v>2</v>
      </c>
      <c r="N245" s="11" t="s">
        <v>855</v>
      </c>
      <c r="O245" s="14">
        <v>527.0539</v>
      </c>
      <c r="P245" s="16" t="s">
        <v>865</v>
      </c>
      <c r="Q245" s="70">
        <f>100*($Q$32/100+((6.89-$P$32)/($P$66-$P$32))*(($Q$66-$Q$32)/100))</f>
        <v>877.92207792207796</v>
      </c>
    </row>
    <row r="246" spans="2:17" ht="14.4" x14ac:dyDescent="0.3">
      <c r="B246" s="26" t="s">
        <v>970</v>
      </c>
      <c r="D246" s="10">
        <v>150779</v>
      </c>
      <c r="E246" s="11" t="s">
        <v>1730</v>
      </c>
      <c r="F246" s="8" t="s">
        <v>972</v>
      </c>
      <c r="G246" s="34" t="s">
        <v>178</v>
      </c>
      <c r="H246" s="36">
        <v>131.05874399999999</v>
      </c>
      <c r="I246" s="9" t="s">
        <v>12</v>
      </c>
      <c r="J246" s="11">
        <v>1</v>
      </c>
      <c r="K246" s="11">
        <v>1</v>
      </c>
      <c r="L246" s="11">
        <v>1</v>
      </c>
      <c r="M246" s="11">
        <v>3</v>
      </c>
      <c r="N246" s="11" t="s">
        <v>1731</v>
      </c>
      <c r="O246" s="15">
        <v>766.03566899999998</v>
      </c>
      <c r="P246" s="16" t="s">
        <v>1732</v>
      </c>
      <c r="Q246" s="70">
        <f>100*($Q$124/100+((8.89-$P$124)/($P$143-$P$124))*(($Q$143-$Q$124)/100))</f>
        <v>1223.4375</v>
      </c>
    </row>
    <row r="247" spans="2:17" ht="14.4" x14ac:dyDescent="0.3">
      <c r="B247" s="26" t="s">
        <v>9</v>
      </c>
      <c r="F247" s="8" t="s">
        <v>10</v>
      </c>
      <c r="G247" s="27" t="s">
        <v>11</v>
      </c>
      <c r="H247" s="28">
        <v>60.021120000000003</v>
      </c>
      <c r="I247" s="9" t="s">
        <v>12</v>
      </c>
      <c r="J247" s="11">
        <v>1</v>
      </c>
      <c r="K247" s="11">
        <v>0</v>
      </c>
      <c r="L247" s="11">
        <v>0</v>
      </c>
      <c r="M247" s="11">
        <v>1</v>
      </c>
      <c r="N247" s="11" t="s">
        <v>13</v>
      </c>
      <c r="O247" s="15">
        <v>243.02510000000001</v>
      </c>
    </row>
    <row r="248" spans="2:17" ht="14.4" x14ac:dyDescent="0.3">
      <c r="B248" s="29" t="s">
        <v>14</v>
      </c>
      <c r="D248" s="10">
        <v>740</v>
      </c>
      <c r="E248" s="30" t="s">
        <v>15</v>
      </c>
      <c r="F248" s="8" t="s">
        <v>16</v>
      </c>
      <c r="G248" s="31" t="s">
        <v>17</v>
      </c>
      <c r="H248" s="28">
        <v>74.000389999999996</v>
      </c>
      <c r="I248" s="9" t="s">
        <v>12</v>
      </c>
      <c r="J248" s="11">
        <v>1</v>
      </c>
      <c r="K248" s="11">
        <v>0</v>
      </c>
      <c r="L248" s="11">
        <v>0</v>
      </c>
      <c r="M248" s="11">
        <v>1</v>
      </c>
      <c r="N248" s="11" t="s">
        <v>18</v>
      </c>
      <c r="O248" s="15">
        <v>257.00439999999998</v>
      </c>
    </row>
    <row r="249" spans="2:17" ht="14.4" x14ac:dyDescent="0.3">
      <c r="B249" s="26" t="s">
        <v>19</v>
      </c>
      <c r="D249" s="10">
        <v>1032</v>
      </c>
      <c r="E249" s="32" t="s">
        <v>20</v>
      </c>
      <c r="F249" s="8" t="s">
        <v>21</v>
      </c>
      <c r="G249" s="27" t="s">
        <v>22</v>
      </c>
      <c r="H249" s="33">
        <v>74.036779436000003</v>
      </c>
      <c r="I249" s="9" t="s">
        <v>12</v>
      </c>
      <c r="J249" s="11">
        <v>1</v>
      </c>
      <c r="K249" s="11">
        <v>0</v>
      </c>
      <c r="L249" s="11">
        <v>0</v>
      </c>
      <c r="M249" s="11">
        <v>1</v>
      </c>
      <c r="N249" s="11" t="s">
        <v>23</v>
      </c>
      <c r="O249" s="15">
        <v>257.040795</v>
      </c>
    </row>
    <row r="250" spans="2:17" ht="14.4" x14ac:dyDescent="0.3">
      <c r="B250" s="26" t="s">
        <v>24</v>
      </c>
      <c r="D250" s="10">
        <v>6329</v>
      </c>
      <c r="E250" s="32" t="s">
        <v>25</v>
      </c>
      <c r="F250" s="8" t="s">
        <v>26</v>
      </c>
      <c r="G250" s="34" t="s">
        <v>27</v>
      </c>
      <c r="H250" s="33">
        <v>31.042199165</v>
      </c>
      <c r="I250" s="9" t="s">
        <v>12</v>
      </c>
      <c r="J250" s="11">
        <v>0</v>
      </c>
      <c r="K250" s="11">
        <v>1</v>
      </c>
      <c r="L250" s="11">
        <v>0</v>
      </c>
      <c r="M250" s="11">
        <v>1</v>
      </c>
      <c r="N250" s="11" t="s">
        <v>28</v>
      </c>
      <c r="O250" s="15">
        <v>258.036044</v>
      </c>
    </row>
    <row r="251" spans="2:17" ht="14.4" x14ac:dyDescent="0.3">
      <c r="B251" s="26" t="s">
        <v>35</v>
      </c>
      <c r="C251" s="9" t="s">
        <v>36</v>
      </c>
      <c r="D251" s="10">
        <v>264</v>
      </c>
      <c r="E251" s="32" t="s">
        <v>37</v>
      </c>
      <c r="F251" s="8" t="s">
        <v>38</v>
      </c>
      <c r="G251" s="34" t="s">
        <v>39</v>
      </c>
      <c r="H251" s="36">
        <v>88.052335000000014</v>
      </c>
      <c r="I251" s="9" t="s">
        <v>12</v>
      </c>
      <c r="J251" s="11">
        <v>1</v>
      </c>
      <c r="K251" s="11">
        <v>0</v>
      </c>
      <c r="L251" s="11">
        <v>0</v>
      </c>
      <c r="M251" s="11">
        <v>1</v>
      </c>
      <c r="N251" s="11" t="s">
        <v>40</v>
      </c>
      <c r="O251" s="15">
        <v>271.05635000000001</v>
      </c>
    </row>
    <row r="252" spans="2:17" ht="14.4" x14ac:dyDescent="0.3">
      <c r="B252" s="29" t="s">
        <v>41</v>
      </c>
      <c r="D252" s="10">
        <v>6590</v>
      </c>
      <c r="E252" s="32" t="s">
        <v>42</v>
      </c>
      <c r="F252" s="8" t="s">
        <v>43</v>
      </c>
      <c r="G252" s="27" t="s">
        <v>39</v>
      </c>
      <c r="H252" s="33">
        <v>88.052429500000002</v>
      </c>
      <c r="I252" s="9" t="s">
        <v>12</v>
      </c>
      <c r="J252" s="11">
        <v>1</v>
      </c>
      <c r="K252" s="11">
        <v>0</v>
      </c>
      <c r="L252" s="11">
        <v>0</v>
      </c>
      <c r="M252" s="11">
        <v>1</v>
      </c>
      <c r="N252" s="11" t="s">
        <v>40</v>
      </c>
      <c r="O252" s="15">
        <v>271.056445</v>
      </c>
    </row>
    <row r="253" spans="2:17" ht="14.4" x14ac:dyDescent="0.3">
      <c r="B253" s="29" t="s">
        <v>44</v>
      </c>
      <c r="E253" s="32"/>
      <c r="F253" s="8" t="s">
        <v>45</v>
      </c>
      <c r="G253" s="31" t="s">
        <v>46</v>
      </c>
      <c r="H253" s="28">
        <v>45.0578</v>
      </c>
      <c r="I253" s="9" t="s">
        <v>12</v>
      </c>
      <c r="J253" s="11">
        <v>0</v>
      </c>
      <c r="K253" s="11">
        <v>1</v>
      </c>
      <c r="L253" s="11">
        <v>0</v>
      </c>
      <c r="M253" s="11">
        <v>1</v>
      </c>
      <c r="N253" s="11" t="s">
        <v>47</v>
      </c>
      <c r="O253" s="11">
        <v>272.05169999999998</v>
      </c>
    </row>
    <row r="254" spans="2:17" ht="14.4" x14ac:dyDescent="0.3">
      <c r="B254" s="26" t="s">
        <v>48</v>
      </c>
      <c r="E254" s="32"/>
      <c r="F254" s="8" t="s">
        <v>49</v>
      </c>
      <c r="G254" s="27" t="s">
        <v>50</v>
      </c>
      <c r="H254" s="28">
        <v>102.03169</v>
      </c>
      <c r="I254" s="9" t="s">
        <v>12</v>
      </c>
      <c r="J254" s="11">
        <v>1</v>
      </c>
      <c r="K254" s="11">
        <v>0</v>
      </c>
      <c r="L254" s="11">
        <v>0</v>
      </c>
      <c r="M254" s="11">
        <v>1</v>
      </c>
      <c r="N254" s="11" t="s">
        <v>51</v>
      </c>
      <c r="O254" s="15">
        <v>285.03570000000002</v>
      </c>
    </row>
    <row r="255" spans="2:17" ht="14.4" x14ac:dyDescent="0.3">
      <c r="B255" s="29" t="s">
        <v>52</v>
      </c>
      <c r="D255" s="10">
        <v>58</v>
      </c>
      <c r="E255" s="32" t="s">
        <v>53</v>
      </c>
      <c r="F255" s="8" t="s">
        <v>54</v>
      </c>
      <c r="G255" s="34" t="s">
        <v>50</v>
      </c>
      <c r="H255" s="36">
        <v>102.031694058</v>
      </c>
      <c r="I255" s="9" t="s">
        <v>12</v>
      </c>
      <c r="J255" s="11">
        <v>1</v>
      </c>
      <c r="K255" s="11">
        <v>0</v>
      </c>
      <c r="L255" s="11">
        <v>0</v>
      </c>
      <c r="M255" s="11">
        <v>1</v>
      </c>
      <c r="N255" s="11" t="s">
        <v>51</v>
      </c>
      <c r="O255" s="15">
        <v>285.03570999999999</v>
      </c>
    </row>
    <row r="256" spans="2:17" ht="14.4" x14ac:dyDescent="0.3">
      <c r="B256" s="26" t="s">
        <v>55</v>
      </c>
      <c r="D256" s="10">
        <v>96</v>
      </c>
      <c r="E256" s="32" t="s">
        <v>56</v>
      </c>
      <c r="F256" s="8" t="s">
        <v>57</v>
      </c>
      <c r="G256" s="34" t="s">
        <v>50</v>
      </c>
      <c r="H256" s="36">
        <v>102.031694058</v>
      </c>
      <c r="I256" s="9" t="s">
        <v>12</v>
      </c>
      <c r="J256" s="11">
        <v>1</v>
      </c>
      <c r="K256" s="11">
        <v>0</v>
      </c>
      <c r="L256" s="11">
        <v>0</v>
      </c>
      <c r="M256" s="11">
        <v>1</v>
      </c>
      <c r="N256" s="11" t="s">
        <v>51</v>
      </c>
      <c r="O256" s="15">
        <v>285.03570999999999</v>
      </c>
    </row>
    <row r="257" spans="2:15" ht="14.4" x14ac:dyDescent="0.3">
      <c r="B257" s="26" t="s">
        <v>64</v>
      </c>
      <c r="C257" s="9" t="s">
        <v>59</v>
      </c>
      <c r="D257" s="10">
        <v>7991</v>
      </c>
      <c r="E257" s="32" t="s">
        <v>65</v>
      </c>
      <c r="F257" s="8" t="s">
        <v>66</v>
      </c>
      <c r="G257" s="34" t="s">
        <v>62</v>
      </c>
      <c r="H257" s="36">
        <v>102.06798500000001</v>
      </c>
      <c r="I257" s="9" t="s">
        <v>12</v>
      </c>
      <c r="J257" s="11">
        <v>1</v>
      </c>
      <c r="K257" s="11">
        <v>0</v>
      </c>
      <c r="L257" s="11">
        <v>0</v>
      </c>
      <c r="M257" s="11">
        <v>1</v>
      </c>
      <c r="N257" s="11" t="s">
        <v>63</v>
      </c>
      <c r="O257" s="15">
        <v>285.072</v>
      </c>
    </row>
    <row r="258" spans="2:15" ht="14.4" x14ac:dyDescent="0.3">
      <c r="B258" s="29" t="s">
        <v>67</v>
      </c>
      <c r="D258" s="10">
        <v>8314</v>
      </c>
      <c r="E258" s="32" t="s">
        <v>68</v>
      </c>
      <c r="F258" s="8" t="s">
        <v>69</v>
      </c>
      <c r="G258" s="34" t="s">
        <v>62</v>
      </c>
      <c r="H258" s="36">
        <v>102.06798500000001</v>
      </c>
      <c r="I258" s="9" t="s">
        <v>12</v>
      </c>
      <c r="J258" s="11">
        <v>1</v>
      </c>
      <c r="K258" s="11">
        <v>0</v>
      </c>
      <c r="L258" s="11">
        <v>0</v>
      </c>
      <c r="M258" s="11">
        <v>1</v>
      </c>
      <c r="N258" s="11" t="s">
        <v>63</v>
      </c>
      <c r="O258" s="15">
        <v>285.072</v>
      </c>
    </row>
    <row r="259" spans="2:15" ht="14.4" x14ac:dyDescent="0.3">
      <c r="B259" s="26" t="s">
        <v>70</v>
      </c>
      <c r="C259" s="35"/>
      <c r="D259" s="37"/>
      <c r="E259" s="38"/>
      <c r="F259" s="39" t="s">
        <v>71</v>
      </c>
      <c r="G259" s="31" t="s">
        <v>62</v>
      </c>
      <c r="H259" s="28">
        <v>102.068079</v>
      </c>
      <c r="I259" s="9" t="s">
        <v>12</v>
      </c>
      <c r="J259" s="40">
        <v>1</v>
      </c>
      <c r="K259" s="40">
        <v>0</v>
      </c>
      <c r="L259" s="11">
        <v>0</v>
      </c>
      <c r="M259" s="40">
        <v>1</v>
      </c>
      <c r="N259" s="11" t="s">
        <v>63</v>
      </c>
      <c r="O259" s="15">
        <v>285.07209999999998</v>
      </c>
    </row>
    <row r="260" spans="2:15" ht="14.4" x14ac:dyDescent="0.3">
      <c r="B260" s="29" t="s">
        <v>80</v>
      </c>
      <c r="D260" s="10">
        <v>12473</v>
      </c>
      <c r="E260" s="32" t="s">
        <v>81</v>
      </c>
      <c r="F260" s="8" t="s">
        <v>82</v>
      </c>
      <c r="G260" s="27" t="s">
        <v>83</v>
      </c>
      <c r="H260" s="36">
        <v>111.03202840900001</v>
      </c>
      <c r="I260" s="9" t="s">
        <v>12</v>
      </c>
      <c r="J260" s="11">
        <v>1</v>
      </c>
      <c r="K260" s="11">
        <v>0</v>
      </c>
      <c r="L260" s="11">
        <v>0</v>
      </c>
      <c r="M260" s="11">
        <v>1</v>
      </c>
      <c r="N260" s="11" t="s">
        <v>84</v>
      </c>
      <c r="O260" s="15">
        <v>294.036044</v>
      </c>
    </row>
    <row r="261" spans="2:15" ht="14.4" x14ac:dyDescent="0.3">
      <c r="B261" s="29" t="s">
        <v>85</v>
      </c>
      <c r="C261" s="9" t="s">
        <v>86</v>
      </c>
      <c r="D261" s="10">
        <v>6919</v>
      </c>
      <c r="E261" s="32" t="s">
        <v>87</v>
      </c>
      <c r="F261" s="8" t="s">
        <v>88</v>
      </c>
      <c r="G261" s="27" t="s">
        <v>89</v>
      </c>
      <c r="H261" s="33">
        <v>112.016043994</v>
      </c>
      <c r="I261" s="9" t="s">
        <v>12</v>
      </c>
      <c r="J261" s="11">
        <v>1</v>
      </c>
      <c r="K261" s="11">
        <v>0</v>
      </c>
      <c r="L261" s="11">
        <v>0</v>
      </c>
      <c r="M261" s="11">
        <v>1</v>
      </c>
      <c r="N261" s="11" t="s">
        <v>90</v>
      </c>
      <c r="O261" s="15">
        <v>295.02005999999994</v>
      </c>
    </row>
    <row r="262" spans="2:15" ht="14.4" x14ac:dyDescent="0.3">
      <c r="B262" s="26" t="s">
        <v>91</v>
      </c>
      <c r="C262" s="35"/>
      <c r="D262" s="37" t="s">
        <v>92</v>
      </c>
      <c r="E262" s="38" t="s">
        <v>93</v>
      </c>
      <c r="F262" s="39" t="s">
        <v>94</v>
      </c>
      <c r="G262" s="41" t="s">
        <v>95</v>
      </c>
      <c r="H262" s="42">
        <v>114.05495449000001</v>
      </c>
      <c r="I262" s="9" t="s">
        <v>12</v>
      </c>
      <c r="J262" s="40">
        <v>1</v>
      </c>
      <c r="K262" s="40">
        <v>0</v>
      </c>
      <c r="L262" s="40">
        <v>0</v>
      </c>
      <c r="M262" s="40">
        <f>J262+K262+L262</f>
        <v>1</v>
      </c>
      <c r="N262" s="11" t="s">
        <v>96</v>
      </c>
      <c r="O262" s="15">
        <v>296.051694</v>
      </c>
    </row>
    <row r="263" spans="2:15" ht="14.4" x14ac:dyDescent="0.3">
      <c r="B263" s="26" t="s">
        <v>104</v>
      </c>
      <c r="D263" s="10">
        <v>49</v>
      </c>
      <c r="E263" s="32" t="s">
        <v>105</v>
      </c>
      <c r="F263" s="8" t="s">
        <v>106</v>
      </c>
      <c r="G263" s="34" t="s">
        <v>99</v>
      </c>
      <c r="H263" s="36">
        <v>116.04734499999999</v>
      </c>
      <c r="I263" s="9" t="s">
        <v>12</v>
      </c>
      <c r="J263" s="11">
        <v>1</v>
      </c>
      <c r="K263" s="11">
        <v>0</v>
      </c>
      <c r="L263" s="11">
        <v>0</v>
      </c>
      <c r="M263" s="11">
        <v>1</v>
      </c>
      <c r="N263" s="11" t="s">
        <v>100</v>
      </c>
      <c r="O263" s="15">
        <v>299.05135999999999</v>
      </c>
    </row>
    <row r="264" spans="2:15" ht="14.4" x14ac:dyDescent="0.3">
      <c r="B264" s="26" t="s">
        <v>107</v>
      </c>
      <c r="E264" s="32"/>
      <c r="F264" s="8" t="s">
        <v>108</v>
      </c>
      <c r="G264" s="27" t="s">
        <v>99</v>
      </c>
      <c r="H264" s="28">
        <v>116.04730000000001</v>
      </c>
      <c r="I264" s="9" t="s">
        <v>12</v>
      </c>
      <c r="J264" s="11">
        <v>1</v>
      </c>
      <c r="K264" s="11">
        <v>0</v>
      </c>
      <c r="L264" s="11">
        <v>0</v>
      </c>
      <c r="M264" s="11">
        <v>1</v>
      </c>
      <c r="N264" s="11" t="s">
        <v>100</v>
      </c>
      <c r="O264" s="15">
        <v>299.0514</v>
      </c>
    </row>
    <row r="265" spans="2:15" ht="14.4" x14ac:dyDescent="0.3">
      <c r="B265" s="26" t="s">
        <v>115</v>
      </c>
      <c r="C265" s="9" t="s">
        <v>116</v>
      </c>
      <c r="D265" s="10">
        <v>12587</v>
      </c>
      <c r="F265" s="8" t="s">
        <v>117</v>
      </c>
      <c r="G265" s="34" t="s">
        <v>113</v>
      </c>
      <c r="H265" s="36">
        <v>116.083635</v>
      </c>
      <c r="I265" s="9" t="s">
        <v>12</v>
      </c>
      <c r="J265" s="11">
        <v>1</v>
      </c>
      <c r="K265" s="11">
        <v>0</v>
      </c>
      <c r="L265" s="11">
        <v>0</v>
      </c>
      <c r="M265" s="11">
        <v>1</v>
      </c>
      <c r="N265" s="11" t="s">
        <v>114</v>
      </c>
      <c r="O265" s="15">
        <v>299.08765</v>
      </c>
    </row>
    <row r="266" spans="2:15" ht="14.4" x14ac:dyDescent="0.3">
      <c r="B266" s="26" t="s">
        <v>118</v>
      </c>
      <c r="D266" s="10">
        <v>7341</v>
      </c>
      <c r="F266" s="8" t="s">
        <v>119</v>
      </c>
      <c r="G266" s="34" t="s">
        <v>113</v>
      </c>
      <c r="H266" s="36">
        <v>116.083635</v>
      </c>
      <c r="I266" s="9" t="s">
        <v>12</v>
      </c>
      <c r="J266" s="11">
        <v>1</v>
      </c>
      <c r="K266" s="11">
        <v>0</v>
      </c>
      <c r="L266" s="11">
        <v>0</v>
      </c>
      <c r="M266" s="11">
        <v>1</v>
      </c>
      <c r="N266" s="11" t="s">
        <v>114</v>
      </c>
      <c r="O266" s="15">
        <v>299.08765</v>
      </c>
    </row>
    <row r="267" spans="2:15" ht="14.4" x14ac:dyDescent="0.3">
      <c r="B267" s="29" t="s">
        <v>120</v>
      </c>
      <c r="D267" s="10">
        <v>215</v>
      </c>
      <c r="E267" s="11" t="s">
        <v>121</v>
      </c>
      <c r="F267" s="8" t="s">
        <v>122</v>
      </c>
      <c r="G267" s="27" t="s">
        <v>123</v>
      </c>
      <c r="H267" s="33">
        <v>73.052763850999995</v>
      </c>
      <c r="I267" s="9" t="s">
        <v>12</v>
      </c>
      <c r="J267" s="11">
        <v>0</v>
      </c>
      <c r="K267" s="11">
        <v>1</v>
      </c>
      <c r="L267" s="11">
        <v>0</v>
      </c>
      <c r="M267" s="11">
        <v>1</v>
      </c>
      <c r="N267" s="11" t="s">
        <v>124</v>
      </c>
      <c r="O267" s="15">
        <v>300.04660899999999</v>
      </c>
    </row>
    <row r="268" spans="2:15" ht="14.4" x14ac:dyDescent="0.3">
      <c r="B268" s="26" t="s">
        <v>125</v>
      </c>
      <c r="C268" s="43"/>
      <c r="D268" s="37" t="s">
        <v>126</v>
      </c>
      <c r="E268" s="40"/>
      <c r="F268" s="44" t="s">
        <v>127</v>
      </c>
      <c r="G268" s="31" t="s">
        <v>128</v>
      </c>
      <c r="H268" s="28">
        <v>75.068399999999997</v>
      </c>
      <c r="I268" s="9" t="s">
        <v>12</v>
      </c>
      <c r="J268" s="40">
        <v>0</v>
      </c>
      <c r="K268" s="40">
        <v>0</v>
      </c>
      <c r="L268" s="11">
        <v>1</v>
      </c>
      <c r="M268" s="40">
        <f>J268+K268+L268</f>
        <v>1</v>
      </c>
      <c r="N268" s="11" t="s">
        <v>129</v>
      </c>
      <c r="O268" s="15">
        <v>302.06225899999998</v>
      </c>
    </row>
    <row r="269" spans="2:15" ht="14.4" x14ac:dyDescent="0.3">
      <c r="B269" s="26" t="s">
        <v>130</v>
      </c>
      <c r="C269" s="35"/>
      <c r="D269" s="37" t="s">
        <v>131</v>
      </c>
      <c r="E269" s="40" t="s">
        <v>132</v>
      </c>
      <c r="F269" s="39" t="s">
        <v>133</v>
      </c>
      <c r="G269" s="41" t="s">
        <v>134</v>
      </c>
      <c r="H269" s="42">
        <v>121.0317762</v>
      </c>
      <c r="I269" s="9" t="s">
        <v>12</v>
      </c>
      <c r="J269" s="40">
        <v>1</v>
      </c>
      <c r="K269" s="40">
        <v>0</v>
      </c>
      <c r="L269" s="40">
        <v>0</v>
      </c>
      <c r="M269" s="40">
        <f>J269+K269+L269</f>
        <v>1</v>
      </c>
      <c r="N269" s="11" t="s">
        <v>135</v>
      </c>
      <c r="O269" s="15">
        <v>303.02851599999997</v>
      </c>
    </row>
    <row r="270" spans="2:15" ht="14.4" x14ac:dyDescent="0.3">
      <c r="B270" s="26" t="s">
        <v>141</v>
      </c>
      <c r="D270" s="10">
        <v>1018</v>
      </c>
      <c r="E270" s="11" t="s">
        <v>142</v>
      </c>
      <c r="F270" s="8" t="s">
        <v>143</v>
      </c>
      <c r="G270" s="34" t="s">
        <v>144</v>
      </c>
      <c r="H270" s="36">
        <v>123.03202840900001</v>
      </c>
      <c r="I270" s="9" t="s">
        <v>12</v>
      </c>
      <c r="J270" s="11">
        <v>1</v>
      </c>
      <c r="K270" s="11">
        <v>0</v>
      </c>
      <c r="L270" s="11">
        <v>0</v>
      </c>
      <c r="M270" s="11">
        <v>1</v>
      </c>
      <c r="N270" s="11" t="s">
        <v>145</v>
      </c>
      <c r="O270" s="15">
        <v>306.036044</v>
      </c>
    </row>
    <row r="271" spans="2:15" ht="14.4" x14ac:dyDescent="0.3">
      <c r="B271" s="26" t="s">
        <v>149</v>
      </c>
      <c r="C271" s="35"/>
      <c r="D271" s="37">
        <v>7553</v>
      </c>
      <c r="E271" s="40" t="s">
        <v>150</v>
      </c>
      <c r="F271" s="45" t="s">
        <v>151</v>
      </c>
      <c r="G271" s="41" t="s">
        <v>152</v>
      </c>
      <c r="H271" s="28">
        <v>126.0429</v>
      </c>
      <c r="I271" s="9" t="s">
        <v>12</v>
      </c>
      <c r="J271" s="40">
        <v>1</v>
      </c>
      <c r="K271" s="40">
        <v>0</v>
      </c>
      <c r="L271" s="40">
        <v>0</v>
      </c>
      <c r="M271" s="40">
        <f>J271+K271+L271</f>
        <v>1</v>
      </c>
      <c r="N271" s="11" t="s">
        <v>153</v>
      </c>
      <c r="O271" s="15">
        <v>309.04689999999999</v>
      </c>
    </row>
    <row r="272" spans="2:15" ht="14.4" x14ac:dyDescent="0.3">
      <c r="B272" s="26" t="s">
        <v>169</v>
      </c>
      <c r="C272" s="35" t="s">
        <v>170</v>
      </c>
      <c r="D272" s="37" t="s">
        <v>171</v>
      </c>
      <c r="E272" s="40" t="s">
        <v>172</v>
      </c>
      <c r="F272" s="39" t="s">
        <v>173</v>
      </c>
      <c r="G272" s="41" t="s">
        <v>174</v>
      </c>
      <c r="H272" s="42">
        <v>131.03388469000001</v>
      </c>
      <c r="I272" s="9" t="s">
        <v>12</v>
      </c>
      <c r="J272" s="40">
        <v>1</v>
      </c>
      <c r="K272" s="40">
        <v>0</v>
      </c>
      <c r="L272" s="40">
        <v>0</v>
      </c>
      <c r="M272" s="40">
        <f>J272+K272+L272</f>
        <v>1</v>
      </c>
      <c r="N272" s="11" t="s">
        <v>175</v>
      </c>
      <c r="O272" s="15">
        <v>313.03053</v>
      </c>
    </row>
    <row r="273" spans="2:15" ht="14.4" x14ac:dyDescent="0.3">
      <c r="B273" s="26" t="s">
        <v>176</v>
      </c>
      <c r="D273" s="10">
        <v>98681</v>
      </c>
      <c r="F273" s="8" t="s">
        <v>177</v>
      </c>
      <c r="G273" s="34" t="s">
        <v>178</v>
      </c>
      <c r="H273" s="33">
        <v>131.058243159</v>
      </c>
      <c r="I273" s="9" t="s">
        <v>12</v>
      </c>
      <c r="J273" s="11">
        <v>1</v>
      </c>
      <c r="K273" s="11">
        <v>0</v>
      </c>
      <c r="L273" s="11">
        <v>0</v>
      </c>
      <c r="M273" s="11">
        <v>1</v>
      </c>
      <c r="N273" s="11" t="s">
        <v>179</v>
      </c>
      <c r="O273" s="15">
        <v>313.05489999999998</v>
      </c>
    </row>
    <row r="274" spans="2:15" ht="14.4" x14ac:dyDescent="0.3">
      <c r="B274" s="26" t="s">
        <v>180</v>
      </c>
      <c r="F274" s="8" t="s">
        <v>181</v>
      </c>
      <c r="G274" s="27" t="s">
        <v>182</v>
      </c>
      <c r="H274" s="28">
        <v>130.06299999999999</v>
      </c>
      <c r="I274" s="9" t="s">
        <v>12</v>
      </c>
      <c r="J274" s="11">
        <v>1</v>
      </c>
      <c r="K274" s="11">
        <v>0</v>
      </c>
      <c r="L274" s="11">
        <v>0</v>
      </c>
      <c r="M274" s="11">
        <v>1</v>
      </c>
      <c r="N274" s="11" t="s">
        <v>183</v>
      </c>
      <c r="O274" s="15">
        <v>313.06700000000001</v>
      </c>
    </row>
    <row r="275" spans="2:15" ht="14.4" x14ac:dyDescent="0.3">
      <c r="B275" s="26" t="s">
        <v>194</v>
      </c>
      <c r="C275" s="9" t="s">
        <v>195</v>
      </c>
      <c r="D275" s="10">
        <v>8094</v>
      </c>
      <c r="E275" s="11" t="s">
        <v>196</v>
      </c>
      <c r="F275" s="8" t="s">
        <v>197</v>
      </c>
      <c r="G275" s="34" t="s">
        <v>198</v>
      </c>
      <c r="H275" s="36">
        <v>130.09928500000001</v>
      </c>
      <c r="I275" s="9" t="s">
        <v>12</v>
      </c>
      <c r="J275" s="11">
        <v>1</v>
      </c>
      <c r="K275" s="11">
        <v>0</v>
      </c>
      <c r="L275" s="11">
        <v>0</v>
      </c>
      <c r="M275" s="11">
        <v>1</v>
      </c>
      <c r="N275" s="11" t="s">
        <v>199</v>
      </c>
      <c r="O275" s="15">
        <v>313.10329999999999</v>
      </c>
    </row>
    <row r="276" spans="2:15" ht="14.4" x14ac:dyDescent="0.3">
      <c r="B276" s="26" t="s">
        <v>200</v>
      </c>
      <c r="D276" s="10">
        <v>20653</v>
      </c>
      <c r="F276" s="8" t="s">
        <v>201</v>
      </c>
      <c r="G276" s="34" t="s">
        <v>198</v>
      </c>
      <c r="H276" s="36">
        <v>130.09928500000001</v>
      </c>
      <c r="I276" s="9" t="s">
        <v>12</v>
      </c>
      <c r="J276" s="11">
        <v>1</v>
      </c>
      <c r="K276" s="11">
        <v>0</v>
      </c>
      <c r="L276" s="11">
        <v>0</v>
      </c>
      <c r="M276" s="11">
        <v>1</v>
      </c>
      <c r="N276" s="11" t="s">
        <v>199</v>
      </c>
      <c r="O276" s="15">
        <v>313.10329999999999</v>
      </c>
    </row>
    <row r="277" spans="2:15" ht="14.4" x14ac:dyDescent="0.3">
      <c r="B277" s="26" t="s">
        <v>202</v>
      </c>
      <c r="F277" s="8" t="s">
        <v>203</v>
      </c>
      <c r="G277" s="31" t="s">
        <v>178</v>
      </c>
      <c r="H277" s="28">
        <v>131.05824000000001</v>
      </c>
      <c r="I277" s="9" t="s">
        <v>12</v>
      </c>
      <c r="J277" s="11">
        <v>1</v>
      </c>
      <c r="K277" s="11">
        <v>0</v>
      </c>
      <c r="L277" s="11">
        <v>0</v>
      </c>
      <c r="M277" s="11">
        <v>1</v>
      </c>
      <c r="N277" s="11" t="s">
        <v>204</v>
      </c>
      <c r="O277" s="15">
        <v>314.06229999999999</v>
      </c>
    </row>
    <row r="278" spans="2:15" ht="14.4" x14ac:dyDescent="0.3">
      <c r="B278" s="26" t="s">
        <v>205</v>
      </c>
      <c r="E278" s="26" t="s">
        <v>206</v>
      </c>
      <c r="F278" s="8" t="s">
        <v>207</v>
      </c>
      <c r="G278" s="31" t="s">
        <v>208</v>
      </c>
      <c r="H278" s="28">
        <v>132.05340000000001</v>
      </c>
      <c r="I278" s="9" t="s">
        <v>12</v>
      </c>
      <c r="J278" s="11">
        <v>1</v>
      </c>
      <c r="K278" s="11">
        <v>0</v>
      </c>
      <c r="L278" s="11">
        <v>0</v>
      </c>
      <c r="M278" s="11">
        <v>1</v>
      </c>
      <c r="N278" s="11" t="s">
        <v>209</v>
      </c>
      <c r="O278" s="15">
        <v>315.0575</v>
      </c>
    </row>
    <row r="279" spans="2:15" ht="14.4" x14ac:dyDescent="0.3">
      <c r="B279" s="26" t="s">
        <v>210</v>
      </c>
      <c r="C279" s="35"/>
      <c r="D279" s="46">
        <v>439375</v>
      </c>
      <c r="E279" s="40" t="s">
        <v>211</v>
      </c>
      <c r="F279" s="39" t="s">
        <v>212</v>
      </c>
      <c r="G279" s="41" t="s">
        <v>208</v>
      </c>
      <c r="H279" s="42">
        <v>133.06076815</v>
      </c>
      <c r="I279" s="9" t="s">
        <v>12</v>
      </c>
      <c r="J279" s="40">
        <v>1</v>
      </c>
      <c r="K279" s="40">
        <v>0</v>
      </c>
      <c r="L279" s="40">
        <v>0</v>
      </c>
      <c r="M279" s="40">
        <f>J279+K279+L279</f>
        <v>1</v>
      </c>
      <c r="N279" s="11" t="s">
        <v>209</v>
      </c>
      <c r="O279" s="15">
        <v>315.05750799999998</v>
      </c>
    </row>
    <row r="280" spans="2:15" ht="14.4" x14ac:dyDescent="0.3">
      <c r="B280" s="26" t="s">
        <v>217</v>
      </c>
      <c r="D280" s="10">
        <v>996</v>
      </c>
      <c r="E280" s="11" t="s">
        <v>218</v>
      </c>
      <c r="F280" s="8" t="s">
        <v>219</v>
      </c>
      <c r="G280" s="27" t="s">
        <v>220</v>
      </c>
      <c r="H280" s="33">
        <v>94.041864813999993</v>
      </c>
      <c r="I280" s="9" t="s">
        <v>12</v>
      </c>
      <c r="J280" s="11">
        <v>0</v>
      </c>
      <c r="K280" s="11">
        <v>0</v>
      </c>
      <c r="L280" s="11">
        <v>1</v>
      </c>
      <c r="M280" s="11">
        <v>1</v>
      </c>
      <c r="N280" s="11" t="s">
        <v>221</v>
      </c>
      <c r="O280" s="15">
        <v>321.03570999999999</v>
      </c>
    </row>
    <row r="281" spans="2:15" ht="14.4" x14ac:dyDescent="0.3">
      <c r="B281" s="29" t="s">
        <v>227</v>
      </c>
      <c r="D281" s="10">
        <v>75810</v>
      </c>
      <c r="E281" s="11" t="s">
        <v>228</v>
      </c>
      <c r="F281" s="8" t="s">
        <v>229</v>
      </c>
      <c r="G281" s="27" t="s">
        <v>230</v>
      </c>
      <c r="H281" s="36">
        <v>140.05857750999999</v>
      </c>
      <c r="I281" s="9" t="s">
        <v>12</v>
      </c>
      <c r="J281" s="11">
        <v>1</v>
      </c>
      <c r="K281" s="11">
        <v>0</v>
      </c>
      <c r="L281" s="11">
        <v>0</v>
      </c>
      <c r="M281" s="11">
        <v>1</v>
      </c>
      <c r="N281" s="11" t="s">
        <v>231</v>
      </c>
      <c r="O281" s="15">
        <v>323.06259299999994</v>
      </c>
    </row>
    <row r="282" spans="2:15" ht="14.4" x14ac:dyDescent="0.3">
      <c r="B282" s="29" t="s">
        <v>232</v>
      </c>
      <c r="F282" s="8" t="s">
        <v>233</v>
      </c>
      <c r="G282" s="31" t="s">
        <v>230</v>
      </c>
      <c r="H282" s="28">
        <v>140.05857</v>
      </c>
      <c r="I282" s="9" t="s">
        <v>12</v>
      </c>
      <c r="J282" s="11">
        <v>1</v>
      </c>
      <c r="K282" s="11">
        <v>0</v>
      </c>
      <c r="L282" s="11">
        <v>0</v>
      </c>
      <c r="M282" s="11">
        <v>1</v>
      </c>
      <c r="N282" s="11" t="s">
        <v>231</v>
      </c>
      <c r="O282" s="15">
        <v>323.06259999999997</v>
      </c>
    </row>
    <row r="283" spans="2:15" ht="14.4" x14ac:dyDescent="0.3">
      <c r="B283" s="26" t="s">
        <v>2197</v>
      </c>
      <c r="C283" s="35"/>
      <c r="D283" s="37" t="s">
        <v>2198</v>
      </c>
      <c r="E283" s="40"/>
      <c r="F283" s="39" t="s">
        <v>2199</v>
      </c>
      <c r="G283" s="41" t="s">
        <v>2200</v>
      </c>
      <c r="H283" s="42">
        <v>143.10665569000003</v>
      </c>
      <c r="I283" s="9" t="s">
        <v>12</v>
      </c>
      <c r="J283" s="40">
        <v>1</v>
      </c>
      <c r="K283" s="40">
        <v>0</v>
      </c>
      <c r="L283" s="40">
        <v>0</v>
      </c>
      <c r="M283" s="11" t="s">
        <v>2201</v>
      </c>
      <c r="N283" s="11" t="s">
        <v>2202</v>
      </c>
      <c r="O283" s="15">
        <v>325.10339499999998</v>
      </c>
    </row>
    <row r="284" spans="2:15" ht="14.4" x14ac:dyDescent="0.3">
      <c r="B284" s="26" t="s">
        <v>239</v>
      </c>
      <c r="C284" s="35"/>
      <c r="D284" s="37">
        <v>7898</v>
      </c>
      <c r="E284" s="40" t="s">
        <v>240</v>
      </c>
      <c r="F284" s="39" t="s">
        <v>241</v>
      </c>
      <c r="G284" s="41" t="s">
        <v>242</v>
      </c>
      <c r="H284" s="42">
        <v>146.04478373000001</v>
      </c>
      <c r="I284" s="9" t="s">
        <v>12</v>
      </c>
      <c r="J284" s="40">
        <v>1</v>
      </c>
      <c r="K284" s="40">
        <v>0</v>
      </c>
      <c r="L284" s="40">
        <v>0</v>
      </c>
      <c r="M284" s="40">
        <f>J284+K284+L284</f>
        <v>1</v>
      </c>
      <c r="N284" s="11" t="s">
        <v>243</v>
      </c>
      <c r="O284" s="15">
        <v>328.04152400000004</v>
      </c>
    </row>
    <row r="285" spans="2:15" ht="14.4" x14ac:dyDescent="0.3">
      <c r="B285" s="26" t="s">
        <v>244</v>
      </c>
      <c r="F285" s="8" t="s">
        <v>245</v>
      </c>
      <c r="G285" s="31" t="s">
        <v>246</v>
      </c>
      <c r="H285" s="28">
        <v>145.07389000000001</v>
      </c>
      <c r="I285" s="9" t="s">
        <v>12</v>
      </c>
      <c r="J285" s="11">
        <v>1</v>
      </c>
      <c r="K285" s="11">
        <v>0</v>
      </c>
      <c r="L285" s="11">
        <v>0</v>
      </c>
      <c r="M285" s="11">
        <v>1</v>
      </c>
      <c r="N285" s="11" t="s">
        <v>247</v>
      </c>
      <c r="O285" s="15">
        <v>328.0779</v>
      </c>
    </row>
    <row r="286" spans="2:15" ht="14.4" x14ac:dyDescent="0.3">
      <c r="B286" s="26" t="s">
        <v>248</v>
      </c>
      <c r="D286" s="10">
        <v>10855600</v>
      </c>
      <c r="F286" s="8" t="s">
        <v>249</v>
      </c>
      <c r="G286" s="27" t="s">
        <v>246</v>
      </c>
      <c r="H286" s="36">
        <v>145.073893223</v>
      </c>
      <c r="I286" s="9" t="s">
        <v>12</v>
      </c>
      <c r="J286" s="11">
        <v>1</v>
      </c>
      <c r="K286" s="11">
        <v>0</v>
      </c>
      <c r="L286" s="11">
        <v>0</v>
      </c>
      <c r="M286" s="11">
        <v>1</v>
      </c>
      <c r="N286" s="11" t="s">
        <v>247</v>
      </c>
      <c r="O286" s="15">
        <v>328.07790899999998</v>
      </c>
    </row>
    <row r="287" spans="2:15" ht="14.4" x14ac:dyDescent="0.3">
      <c r="B287" s="26" t="s">
        <v>250</v>
      </c>
      <c r="D287" s="10">
        <v>88412</v>
      </c>
      <c r="F287" s="8" t="s">
        <v>251</v>
      </c>
      <c r="G287" s="27" t="s">
        <v>246</v>
      </c>
      <c r="H287" s="33">
        <v>145.073893223</v>
      </c>
      <c r="I287" s="9" t="s">
        <v>12</v>
      </c>
      <c r="J287" s="11">
        <v>1</v>
      </c>
      <c r="K287" s="11">
        <v>0</v>
      </c>
      <c r="L287" s="11">
        <v>0</v>
      </c>
      <c r="M287" s="11">
        <v>1</v>
      </c>
      <c r="N287" s="11" t="s">
        <v>247</v>
      </c>
      <c r="O287" s="15">
        <v>328.07790899999998</v>
      </c>
    </row>
    <row r="288" spans="2:15" ht="14.4" x14ac:dyDescent="0.3">
      <c r="B288" s="26" t="s">
        <v>252</v>
      </c>
      <c r="C288" s="35"/>
      <c r="D288" s="48" t="s">
        <v>253</v>
      </c>
      <c r="E288" s="40"/>
      <c r="F288" s="39" t="s">
        <v>241</v>
      </c>
      <c r="G288" s="41" t="s">
        <v>254</v>
      </c>
      <c r="H288" s="42">
        <v>102.09133999000001</v>
      </c>
      <c r="I288" s="9" t="s">
        <v>12</v>
      </c>
      <c r="J288" s="40">
        <v>0</v>
      </c>
      <c r="K288" s="40">
        <v>0</v>
      </c>
      <c r="L288" s="11">
        <v>1</v>
      </c>
      <c r="M288" s="40">
        <f>J288+K288+L288</f>
        <v>1</v>
      </c>
      <c r="N288" s="11" t="s">
        <v>247</v>
      </c>
      <c r="O288" s="15">
        <v>328.07790899999998</v>
      </c>
    </row>
    <row r="289" spans="2:15" ht="14.4" x14ac:dyDescent="0.3">
      <c r="B289" s="26" t="s">
        <v>255</v>
      </c>
      <c r="F289" s="8" t="s">
        <v>256</v>
      </c>
      <c r="G289" s="27" t="s">
        <v>257</v>
      </c>
      <c r="H289" s="28">
        <v>146.057908</v>
      </c>
      <c r="I289" s="9" t="s">
        <v>12</v>
      </c>
      <c r="J289" s="11">
        <v>1</v>
      </c>
      <c r="K289" s="11">
        <v>0</v>
      </c>
      <c r="L289" s="11">
        <v>0</v>
      </c>
      <c r="M289" s="11">
        <v>1</v>
      </c>
      <c r="N289" s="11" t="s">
        <v>258</v>
      </c>
      <c r="O289" s="15">
        <v>329.06189999999998</v>
      </c>
    </row>
    <row r="290" spans="2:15" ht="14.4" x14ac:dyDescent="0.3">
      <c r="B290" s="26" t="s">
        <v>259</v>
      </c>
      <c r="D290" s="46">
        <v>440269</v>
      </c>
      <c r="E290" s="40" t="s">
        <v>260</v>
      </c>
      <c r="F290" s="39" t="s">
        <v>241</v>
      </c>
      <c r="G290" s="41" t="s">
        <v>257</v>
      </c>
      <c r="H290" s="42">
        <v>147.06518481000001</v>
      </c>
      <c r="I290" s="9" t="s">
        <v>12</v>
      </c>
      <c r="J290" s="40">
        <v>1</v>
      </c>
      <c r="K290" s="40">
        <v>0</v>
      </c>
      <c r="L290" s="40">
        <v>0</v>
      </c>
      <c r="M290" s="40">
        <f>J290+K290+L290</f>
        <v>1</v>
      </c>
      <c r="N290" s="11" t="s">
        <v>258</v>
      </c>
      <c r="O290" s="15">
        <v>329.06192500000003</v>
      </c>
    </row>
    <row r="291" spans="2:15" ht="14.4" x14ac:dyDescent="0.3">
      <c r="B291" s="26" t="s">
        <v>266</v>
      </c>
      <c r="C291" s="35"/>
      <c r="D291" s="37" t="s">
        <v>267</v>
      </c>
      <c r="E291" s="40"/>
      <c r="F291" s="39" t="s">
        <v>268</v>
      </c>
      <c r="G291" s="31" t="s">
        <v>79</v>
      </c>
      <c r="H291" s="42">
        <v>104.07060455</v>
      </c>
      <c r="I291" s="9" t="s">
        <v>12</v>
      </c>
      <c r="J291" s="40">
        <v>0</v>
      </c>
      <c r="K291" s="40">
        <v>0</v>
      </c>
      <c r="L291" s="11">
        <v>1</v>
      </c>
      <c r="M291" s="40">
        <f>J291+K291+L291</f>
        <v>1</v>
      </c>
      <c r="N291" s="11" t="s">
        <v>269</v>
      </c>
      <c r="O291" s="15">
        <v>330.05717400000003</v>
      </c>
    </row>
    <row r="292" spans="2:15" ht="14.4" x14ac:dyDescent="0.3">
      <c r="B292" s="26" t="s">
        <v>270</v>
      </c>
      <c r="C292" s="35"/>
      <c r="D292" s="49" t="s">
        <v>271</v>
      </c>
      <c r="E292" s="32" t="s">
        <v>272</v>
      </c>
      <c r="F292" s="47" t="s">
        <v>273</v>
      </c>
      <c r="G292" s="41" t="s">
        <v>274</v>
      </c>
      <c r="H292" s="42">
        <v>148.01941500000001</v>
      </c>
      <c r="I292" s="9" t="s">
        <v>12</v>
      </c>
      <c r="J292" s="40">
        <v>1</v>
      </c>
      <c r="K292" s="40">
        <v>0</v>
      </c>
      <c r="L292" s="11">
        <v>0</v>
      </c>
      <c r="M292" s="40">
        <f>J292+K292+L292</f>
        <v>1</v>
      </c>
      <c r="N292" s="11" t="s">
        <v>275</v>
      </c>
      <c r="O292" s="14">
        <v>331.023887</v>
      </c>
    </row>
    <row r="293" spans="2:15" ht="14.4" x14ac:dyDescent="0.3">
      <c r="B293" s="26" t="s">
        <v>276</v>
      </c>
      <c r="D293" s="10">
        <v>5372954</v>
      </c>
      <c r="E293" s="11" t="s">
        <v>277</v>
      </c>
      <c r="F293" s="8" t="s">
        <v>278</v>
      </c>
      <c r="G293" s="34" t="s">
        <v>279</v>
      </c>
      <c r="H293" s="33">
        <v>148.05242949999999</v>
      </c>
      <c r="I293" s="9" t="s">
        <v>12</v>
      </c>
      <c r="J293" s="11">
        <v>1</v>
      </c>
      <c r="K293" s="11">
        <v>0</v>
      </c>
      <c r="L293" s="11">
        <v>0</v>
      </c>
      <c r="M293" s="11">
        <v>1</v>
      </c>
      <c r="N293" s="11" t="s">
        <v>280</v>
      </c>
      <c r="O293" s="15">
        <v>331.05644499999994</v>
      </c>
    </row>
    <row r="294" spans="2:15" ht="14.4" x14ac:dyDescent="0.3">
      <c r="B294" s="26" t="s">
        <v>281</v>
      </c>
      <c r="C294" s="35"/>
      <c r="D294" s="37" t="s">
        <v>282</v>
      </c>
      <c r="E294" s="40" t="s">
        <v>283</v>
      </c>
      <c r="F294" s="39" t="s">
        <v>241</v>
      </c>
      <c r="G294" s="41" t="s">
        <v>284</v>
      </c>
      <c r="H294" s="42">
        <v>106.06849606</v>
      </c>
      <c r="I294" s="9" t="s">
        <v>12</v>
      </c>
      <c r="J294" s="40">
        <v>0</v>
      </c>
      <c r="K294" s="40">
        <v>1</v>
      </c>
      <c r="L294" s="11">
        <v>0</v>
      </c>
      <c r="M294" s="40">
        <f>J294+K294+L294</f>
        <v>1</v>
      </c>
      <c r="N294" s="11" t="s">
        <v>285</v>
      </c>
      <c r="O294" s="15">
        <v>332.05506500000001</v>
      </c>
    </row>
    <row r="295" spans="2:15" ht="14.4" x14ac:dyDescent="0.3">
      <c r="B295" s="26" t="s">
        <v>286</v>
      </c>
      <c r="C295" s="35"/>
      <c r="D295" s="49"/>
      <c r="E295" s="32"/>
      <c r="F295" s="47" t="s">
        <v>287</v>
      </c>
      <c r="G295" s="27" t="s">
        <v>288</v>
      </c>
      <c r="H295" s="28">
        <v>150.03169399999999</v>
      </c>
      <c r="I295" s="9" t="s">
        <v>12</v>
      </c>
      <c r="J295" s="40">
        <v>1</v>
      </c>
      <c r="K295" s="40">
        <v>0</v>
      </c>
      <c r="L295" s="11">
        <v>0</v>
      </c>
      <c r="M295" s="40">
        <v>1</v>
      </c>
      <c r="N295" s="11" t="s">
        <v>289</v>
      </c>
      <c r="O295" s="14">
        <v>333.03570000000002</v>
      </c>
    </row>
    <row r="296" spans="2:15" ht="14.4" x14ac:dyDescent="0.3">
      <c r="B296" s="29" t="s">
        <v>290</v>
      </c>
      <c r="C296" s="9" t="s">
        <v>291</v>
      </c>
      <c r="D296" s="10">
        <v>107</v>
      </c>
      <c r="E296" s="11" t="s">
        <v>292</v>
      </c>
      <c r="F296" s="8" t="s">
        <v>293</v>
      </c>
      <c r="G296" s="27" t="s">
        <v>294</v>
      </c>
      <c r="H296" s="33">
        <v>150.06807956399999</v>
      </c>
      <c r="I296" s="9" t="s">
        <v>12</v>
      </c>
      <c r="J296" s="11">
        <v>1</v>
      </c>
      <c r="K296" s="11">
        <v>0</v>
      </c>
      <c r="L296" s="11">
        <v>0</v>
      </c>
      <c r="M296" s="11">
        <v>1</v>
      </c>
      <c r="N296" s="11" t="s">
        <v>295</v>
      </c>
      <c r="O296" s="15">
        <v>333.07209499999999</v>
      </c>
    </row>
    <row r="297" spans="2:15" ht="14.4" x14ac:dyDescent="0.3">
      <c r="B297" s="26" t="s">
        <v>296</v>
      </c>
      <c r="F297" s="8" t="s">
        <v>297</v>
      </c>
      <c r="G297" s="31" t="s">
        <v>294</v>
      </c>
      <c r="H297" s="28">
        <v>150.06809999999999</v>
      </c>
      <c r="I297" s="9" t="s">
        <v>12</v>
      </c>
      <c r="J297" s="11">
        <v>1</v>
      </c>
      <c r="K297" s="11">
        <v>0</v>
      </c>
      <c r="L297" s="11">
        <v>0</v>
      </c>
      <c r="M297" s="11">
        <v>1</v>
      </c>
      <c r="N297" s="11" t="s">
        <v>295</v>
      </c>
      <c r="O297" s="15">
        <v>333.07209999999998</v>
      </c>
    </row>
    <row r="298" spans="2:15" ht="14.4" x14ac:dyDescent="0.3">
      <c r="B298" s="29" t="s">
        <v>298</v>
      </c>
      <c r="D298" s="10">
        <v>342</v>
      </c>
      <c r="E298" s="11" t="s">
        <v>299</v>
      </c>
      <c r="F298" s="8" t="s">
        <v>300</v>
      </c>
      <c r="G298" s="27" t="s">
        <v>301</v>
      </c>
      <c r="H298" s="33">
        <v>108.05751487800001</v>
      </c>
      <c r="I298" s="9" t="s">
        <v>12</v>
      </c>
      <c r="J298" s="11">
        <v>0</v>
      </c>
      <c r="K298" s="11">
        <v>0</v>
      </c>
      <c r="L298" s="11">
        <v>1</v>
      </c>
      <c r="M298" s="11">
        <v>1</v>
      </c>
      <c r="N298" s="11" t="s">
        <v>302</v>
      </c>
      <c r="O298" s="15">
        <v>335.05135999999993</v>
      </c>
    </row>
    <row r="299" spans="2:15" ht="14.4" x14ac:dyDescent="0.3">
      <c r="B299" s="26" t="s">
        <v>303</v>
      </c>
      <c r="F299" s="8" t="s">
        <v>304</v>
      </c>
      <c r="G299" s="31" t="s">
        <v>301</v>
      </c>
      <c r="H299" s="28">
        <v>108.057514</v>
      </c>
      <c r="I299" s="9" t="s">
        <v>12</v>
      </c>
      <c r="J299" s="11">
        <v>0</v>
      </c>
      <c r="K299" s="11">
        <v>0</v>
      </c>
      <c r="L299" s="11">
        <v>1</v>
      </c>
      <c r="M299" s="11">
        <v>1</v>
      </c>
      <c r="N299" s="11" t="s">
        <v>302</v>
      </c>
      <c r="O299" s="15">
        <v>335.0514</v>
      </c>
    </row>
    <row r="300" spans="2:15" ht="14.4" x14ac:dyDescent="0.3">
      <c r="B300" s="26" t="s">
        <v>305</v>
      </c>
      <c r="C300" s="35"/>
      <c r="D300" s="37"/>
      <c r="E300" s="40"/>
      <c r="F300" s="39" t="s">
        <v>306</v>
      </c>
      <c r="G300" s="27" t="s">
        <v>307</v>
      </c>
      <c r="H300" s="28">
        <v>152.04730000000001</v>
      </c>
      <c r="I300" s="9" t="s">
        <v>12</v>
      </c>
      <c r="J300" s="40">
        <v>1</v>
      </c>
      <c r="K300" s="40">
        <v>0</v>
      </c>
      <c r="L300" s="11">
        <v>0</v>
      </c>
      <c r="M300" s="40">
        <v>1</v>
      </c>
      <c r="N300" s="11" t="s">
        <v>302</v>
      </c>
      <c r="O300" s="15">
        <v>335.0514</v>
      </c>
    </row>
    <row r="301" spans="2:15" ht="14.4" x14ac:dyDescent="0.3">
      <c r="B301" s="26" t="s">
        <v>308</v>
      </c>
      <c r="C301" s="35"/>
      <c r="D301" s="37"/>
      <c r="E301" s="40"/>
      <c r="F301" s="39" t="s">
        <v>309</v>
      </c>
      <c r="G301" s="27" t="s">
        <v>307</v>
      </c>
      <c r="H301" s="28">
        <v>152.04730000000001</v>
      </c>
      <c r="I301" s="9" t="s">
        <v>12</v>
      </c>
      <c r="J301" s="40">
        <v>1</v>
      </c>
      <c r="K301" s="40">
        <v>0</v>
      </c>
      <c r="L301" s="11">
        <v>0</v>
      </c>
      <c r="M301" s="40">
        <v>1</v>
      </c>
      <c r="N301" s="11" t="s">
        <v>302</v>
      </c>
      <c r="O301" s="15">
        <v>335.0514</v>
      </c>
    </row>
    <row r="302" spans="2:15" ht="14.4" x14ac:dyDescent="0.3">
      <c r="B302" s="29" t="s">
        <v>310</v>
      </c>
      <c r="D302" s="10">
        <v>967</v>
      </c>
      <c r="E302" s="11" t="s">
        <v>311</v>
      </c>
      <c r="F302" s="8" t="s">
        <v>312</v>
      </c>
      <c r="G302" s="34" t="s">
        <v>313</v>
      </c>
      <c r="H302" s="36">
        <v>156.01710662599999</v>
      </c>
      <c r="I302" s="9" t="s">
        <v>12</v>
      </c>
      <c r="J302" s="11">
        <v>1</v>
      </c>
      <c r="K302" s="11">
        <v>0</v>
      </c>
      <c r="L302" s="11">
        <v>0</v>
      </c>
      <c r="M302" s="11">
        <v>1</v>
      </c>
      <c r="N302" s="11" t="s">
        <v>314</v>
      </c>
      <c r="O302" s="15">
        <v>339.02112299999999</v>
      </c>
    </row>
    <row r="303" spans="2:15" ht="14.4" x14ac:dyDescent="0.3">
      <c r="B303" s="26" t="s">
        <v>315</v>
      </c>
      <c r="C303" s="35"/>
      <c r="D303" s="37" t="s">
        <v>316</v>
      </c>
      <c r="E303" s="40" t="s">
        <v>317</v>
      </c>
      <c r="F303" s="39" t="s">
        <v>318</v>
      </c>
      <c r="G303" s="41" t="s">
        <v>319</v>
      </c>
      <c r="H303" s="42">
        <v>157.06076815</v>
      </c>
      <c r="I303" s="9" t="s">
        <v>12</v>
      </c>
      <c r="J303" s="40">
        <v>1</v>
      </c>
      <c r="K303" s="40">
        <v>0</v>
      </c>
      <c r="L303" s="40">
        <v>0</v>
      </c>
      <c r="M303" s="40">
        <f>J303+K303+L303</f>
        <v>1</v>
      </c>
      <c r="N303" s="11" t="s">
        <v>320</v>
      </c>
      <c r="O303" s="15">
        <v>339.05750799999998</v>
      </c>
    </row>
    <row r="304" spans="2:15" ht="14.4" x14ac:dyDescent="0.3">
      <c r="B304" s="26" t="s">
        <v>325</v>
      </c>
      <c r="D304" s="10">
        <v>6441567</v>
      </c>
      <c r="F304" s="8" t="s">
        <v>326</v>
      </c>
      <c r="G304" s="34" t="s">
        <v>323</v>
      </c>
      <c r="H304" s="36">
        <v>157.07435100000004</v>
      </c>
      <c r="I304" s="9" t="s">
        <v>12</v>
      </c>
      <c r="J304" s="11">
        <v>1</v>
      </c>
      <c r="K304" s="11">
        <v>0</v>
      </c>
      <c r="L304" s="11">
        <v>0</v>
      </c>
      <c r="M304" s="11">
        <v>1</v>
      </c>
      <c r="N304" s="11" t="s">
        <v>324</v>
      </c>
      <c r="O304" s="15">
        <v>340.07836600000002</v>
      </c>
    </row>
    <row r="305" spans="2:15" ht="14.4" x14ac:dyDescent="0.3">
      <c r="B305" s="26" t="s">
        <v>327</v>
      </c>
      <c r="C305" s="35"/>
      <c r="D305" s="37">
        <v>3630</v>
      </c>
      <c r="E305" s="40" t="s">
        <v>328</v>
      </c>
      <c r="F305" s="39" t="s">
        <v>329</v>
      </c>
      <c r="G305" s="41" t="s">
        <v>330</v>
      </c>
      <c r="H305" s="42">
        <v>159.04003270999999</v>
      </c>
      <c r="I305" s="9" t="s">
        <v>12</v>
      </c>
      <c r="J305" s="40">
        <v>1</v>
      </c>
      <c r="K305" s="40">
        <v>0</v>
      </c>
      <c r="L305" s="40">
        <v>0</v>
      </c>
      <c r="M305" s="40">
        <f>J305+K305+L305</f>
        <v>1</v>
      </c>
      <c r="N305" s="11" t="s">
        <v>331</v>
      </c>
      <c r="O305" s="15">
        <v>341.03677300000004</v>
      </c>
    </row>
    <row r="306" spans="2:15" ht="14.4" x14ac:dyDescent="0.3">
      <c r="B306" s="26" t="s">
        <v>332</v>
      </c>
      <c r="D306" s="10">
        <v>5312</v>
      </c>
      <c r="F306" s="8" t="s">
        <v>333</v>
      </c>
      <c r="G306" s="27" t="s">
        <v>334</v>
      </c>
      <c r="H306" s="33">
        <v>158.05790880800001</v>
      </c>
      <c r="I306" s="9" t="s">
        <v>12</v>
      </c>
      <c r="J306" s="11">
        <v>1</v>
      </c>
      <c r="K306" s="11">
        <v>0</v>
      </c>
      <c r="L306" s="11">
        <v>0</v>
      </c>
      <c r="M306" s="11">
        <v>1</v>
      </c>
      <c r="N306" s="11" t="s">
        <v>335</v>
      </c>
      <c r="O306" s="15">
        <v>341.06192500000003</v>
      </c>
    </row>
    <row r="307" spans="2:15" ht="14.4" x14ac:dyDescent="0.3">
      <c r="B307" s="26" t="s">
        <v>336</v>
      </c>
      <c r="D307" s="10">
        <v>67600</v>
      </c>
      <c r="F307" s="8" t="s">
        <v>337</v>
      </c>
      <c r="G307" s="27" t="s">
        <v>338</v>
      </c>
      <c r="H307" s="33">
        <v>158.094294314</v>
      </c>
      <c r="I307" s="9" t="s">
        <v>12</v>
      </c>
      <c r="J307" s="11">
        <v>1</v>
      </c>
      <c r="K307" s="11">
        <v>0</v>
      </c>
      <c r="L307" s="11">
        <v>0</v>
      </c>
      <c r="M307" s="11">
        <v>1</v>
      </c>
      <c r="N307" s="11" t="s">
        <v>339</v>
      </c>
      <c r="O307" s="15">
        <v>341.09830999999997</v>
      </c>
    </row>
    <row r="308" spans="2:15" ht="14.4" x14ac:dyDescent="0.3">
      <c r="B308" s="26" t="s">
        <v>340</v>
      </c>
      <c r="D308" s="10">
        <v>4737557</v>
      </c>
      <c r="F308" s="8" t="s">
        <v>341</v>
      </c>
      <c r="G308" s="34" t="s">
        <v>342</v>
      </c>
      <c r="H308" s="36">
        <v>159.089543287</v>
      </c>
      <c r="I308" s="9" t="s">
        <v>12</v>
      </c>
      <c r="J308" s="11">
        <v>1</v>
      </c>
      <c r="K308" s="11">
        <v>0</v>
      </c>
      <c r="L308" s="11">
        <v>0</v>
      </c>
      <c r="M308" s="11">
        <v>1</v>
      </c>
      <c r="N308" s="11" t="s">
        <v>343</v>
      </c>
      <c r="O308" s="15">
        <v>342.09355900000003</v>
      </c>
    </row>
    <row r="309" spans="2:15" ht="14.4" x14ac:dyDescent="0.3">
      <c r="B309" s="26" t="s">
        <v>344</v>
      </c>
      <c r="F309" s="8" t="s">
        <v>345</v>
      </c>
      <c r="G309" s="31" t="s">
        <v>342</v>
      </c>
      <c r="H309" s="28">
        <v>159.08949999999999</v>
      </c>
      <c r="I309" s="9" t="s">
        <v>12</v>
      </c>
      <c r="J309" s="11">
        <v>1</v>
      </c>
      <c r="K309" s="11">
        <v>0</v>
      </c>
      <c r="L309" s="11">
        <v>0</v>
      </c>
      <c r="M309" s="11">
        <v>1</v>
      </c>
      <c r="N309" s="11" t="s">
        <v>343</v>
      </c>
      <c r="O309" s="15">
        <v>342.09359999999998</v>
      </c>
    </row>
    <row r="310" spans="2:15" ht="14.4" x14ac:dyDescent="0.3">
      <c r="B310" s="26" t="s">
        <v>346</v>
      </c>
      <c r="F310" s="8" t="s">
        <v>347</v>
      </c>
      <c r="G310" s="27" t="s">
        <v>342</v>
      </c>
      <c r="H310" s="28">
        <v>159.08949999999999</v>
      </c>
      <c r="I310" s="9" t="s">
        <v>12</v>
      </c>
      <c r="J310" s="11">
        <v>1</v>
      </c>
      <c r="K310" s="11">
        <v>0</v>
      </c>
      <c r="L310" s="11">
        <v>0</v>
      </c>
      <c r="M310" s="11">
        <v>1</v>
      </c>
      <c r="N310" s="11" t="s">
        <v>343</v>
      </c>
      <c r="O310" s="15">
        <v>342.09359999999998</v>
      </c>
    </row>
    <row r="311" spans="2:15" ht="14.4" x14ac:dyDescent="0.3">
      <c r="B311" s="29" t="s">
        <v>348</v>
      </c>
      <c r="F311" s="8" t="s">
        <v>349</v>
      </c>
      <c r="G311" s="27" t="s">
        <v>342</v>
      </c>
      <c r="H311" s="28">
        <v>159.08954</v>
      </c>
      <c r="I311" s="9" t="s">
        <v>12</v>
      </c>
      <c r="J311" s="11">
        <v>1</v>
      </c>
      <c r="K311" s="11">
        <v>0</v>
      </c>
      <c r="L311" s="11">
        <v>0</v>
      </c>
      <c r="M311" s="11">
        <v>1</v>
      </c>
      <c r="N311" s="11" t="s">
        <v>343</v>
      </c>
      <c r="O311" s="15">
        <v>342.09359999999998</v>
      </c>
    </row>
    <row r="312" spans="2:15" ht="14.4" x14ac:dyDescent="0.3">
      <c r="B312" s="26" t="s">
        <v>350</v>
      </c>
      <c r="C312" s="35"/>
      <c r="D312" s="37" t="s">
        <v>351</v>
      </c>
      <c r="E312" s="40" t="s">
        <v>352</v>
      </c>
      <c r="F312" s="39" t="s">
        <v>353</v>
      </c>
      <c r="G312" s="31" t="s">
        <v>354</v>
      </c>
      <c r="H312" s="42">
        <v>117.10223902999999</v>
      </c>
      <c r="I312" s="9" t="s">
        <v>12</v>
      </c>
      <c r="J312" s="40">
        <v>0</v>
      </c>
      <c r="K312" s="50">
        <v>1</v>
      </c>
      <c r="L312" s="40">
        <v>0</v>
      </c>
      <c r="M312" s="40">
        <f>J312+K312+L312</f>
        <v>1</v>
      </c>
      <c r="N312" s="11" t="s">
        <v>355</v>
      </c>
      <c r="O312" s="15">
        <v>343.08880799999997</v>
      </c>
    </row>
    <row r="313" spans="2:15" ht="14.4" x14ac:dyDescent="0.3">
      <c r="B313" s="26" t="s">
        <v>360</v>
      </c>
      <c r="D313" s="10">
        <v>72899</v>
      </c>
      <c r="F313" s="8" t="s">
        <v>361</v>
      </c>
      <c r="G313" s="27" t="s">
        <v>362</v>
      </c>
      <c r="H313" s="33">
        <v>161.04767847299999</v>
      </c>
      <c r="I313" s="9" t="s">
        <v>12</v>
      </c>
      <c r="J313" s="11">
        <v>1</v>
      </c>
      <c r="K313" s="11">
        <v>0</v>
      </c>
      <c r="L313" s="11">
        <v>0</v>
      </c>
      <c r="M313" s="11">
        <v>1</v>
      </c>
      <c r="N313" s="11" t="s">
        <v>363</v>
      </c>
      <c r="O313" s="15">
        <v>344.051694</v>
      </c>
    </row>
    <row r="314" spans="2:15" ht="14.4" x14ac:dyDescent="0.3">
      <c r="B314" s="26" t="s">
        <v>364</v>
      </c>
      <c r="D314" s="10">
        <v>997</v>
      </c>
      <c r="E314" s="11" t="s">
        <v>365</v>
      </c>
      <c r="F314" s="8" t="s">
        <v>366</v>
      </c>
      <c r="G314" s="34" t="s">
        <v>367</v>
      </c>
      <c r="H314" s="36">
        <v>164.04734499999995</v>
      </c>
      <c r="I314" s="9" t="s">
        <v>12</v>
      </c>
      <c r="J314" s="11">
        <v>1</v>
      </c>
      <c r="K314" s="11">
        <v>0</v>
      </c>
      <c r="L314" s="11">
        <v>0</v>
      </c>
      <c r="M314" s="11">
        <v>1</v>
      </c>
      <c r="N314" s="11" t="s">
        <v>368</v>
      </c>
      <c r="O314" s="15">
        <v>347.05135999999993</v>
      </c>
    </row>
    <row r="315" spans="2:15" ht="14.4" x14ac:dyDescent="0.3">
      <c r="B315" s="29" t="s">
        <v>381</v>
      </c>
      <c r="F315" s="8" t="s">
        <v>382</v>
      </c>
      <c r="G315" s="31" t="s">
        <v>379</v>
      </c>
      <c r="H315" s="28">
        <v>121.0891</v>
      </c>
      <c r="I315" s="9" t="s">
        <v>12</v>
      </c>
      <c r="J315" s="11">
        <v>0</v>
      </c>
      <c r="K315" s="11">
        <v>1</v>
      </c>
      <c r="L315" s="11">
        <v>0</v>
      </c>
      <c r="M315" s="11">
        <v>1</v>
      </c>
      <c r="N315" s="11" t="s">
        <v>380</v>
      </c>
      <c r="O315" s="15">
        <v>348.08300000000003</v>
      </c>
    </row>
    <row r="316" spans="2:15" ht="14.4" x14ac:dyDescent="0.3">
      <c r="B316" s="26" t="s">
        <v>383</v>
      </c>
      <c r="D316" s="10">
        <v>7690</v>
      </c>
      <c r="F316" s="8" t="s">
        <v>384</v>
      </c>
      <c r="G316" s="27" t="s">
        <v>385</v>
      </c>
      <c r="H316" s="33">
        <v>166.062994186</v>
      </c>
      <c r="I316" s="9" t="s">
        <v>12</v>
      </c>
      <c r="J316" s="11">
        <v>1</v>
      </c>
      <c r="K316" s="11">
        <v>0</v>
      </c>
      <c r="L316" s="11">
        <v>0</v>
      </c>
      <c r="M316" s="11">
        <v>1</v>
      </c>
      <c r="N316" s="11" t="s">
        <v>386</v>
      </c>
      <c r="O316" s="15">
        <v>349.06700999999998</v>
      </c>
    </row>
    <row r="317" spans="2:15" ht="14.4" x14ac:dyDescent="0.3">
      <c r="B317" s="29" t="s">
        <v>387</v>
      </c>
      <c r="D317" s="10">
        <v>3614</v>
      </c>
      <c r="E317" s="11" t="s">
        <v>388</v>
      </c>
      <c r="F317" s="8" t="s">
        <v>389</v>
      </c>
      <c r="G317" s="34" t="s">
        <v>390</v>
      </c>
      <c r="H317" s="36">
        <v>125.095297367</v>
      </c>
      <c r="I317" s="9" t="s">
        <v>12</v>
      </c>
      <c r="J317" s="11">
        <v>0</v>
      </c>
      <c r="K317" s="11">
        <v>1</v>
      </c>
      <c r="L317" s="11">
        <v>0</v>
      </c>
      <c r="M317" s="11">
        <v>1</v>
      </c>
      <c r="N317" s="11" t="s">
        <v>391</v>
      </c>
      <c r="O317" s="15">
        <v>352.08914199999998</v>
      </c>
    </row>
    <row r="318" spans="2:15" ht="14.4" x14ac:dyDescent="0.3">
      <c r="B318" s="29" t="s">
        <v>392</v>
      </c>
      <c r="D318" s="10">
        <v>69520</v>
      </c>
      <c r="F318" s="8" t="s">
        <v>393</v>
      </c>
      <c r="G318" s="34" t="s">
        <v>390</v>
      </c>
      <c r="H318" s="36">
        <v>125.095297367</v>
      </c>
      <c r="I318" s="9" t="s">
        <v>12</v>
      </c>
      <c r="J318" s="11">
        <v>0</v>
      </c>
      <c r="K318" s="11">
        <v>1</v>
      </c>
      <c r="L318" s="11">
        <v>0</v>
      </c>
      <c r="M318" s="11">
        <v>1</v>
      </c>
      <c r="N318" s="11" t="s">
        <v>391</v>
      </c>
      <c r="O318" s="15">
        <v>352.08914199999998</v>
      </c>
    </row>
    <row r="319" spans="2:15" ht="14.4" x14ac:dyDescent="0.3">
      <c r="B319" s="26" t="s">
        <v>2218</v>
      </c>
      <c r="C319" s="35" t="s">
        <v>2219</v>
      </c>
      <c r="D319" s="37" t="s">
        <v>2220</v>
      </c>
      <c r="E319" s="40"/>
      <c r="F319" s="39" t="s">
        <v>2221</v>
      </c>
      <c r="G319" s="41" t="s">
        <v>2222</v>
      </c>
      <c r="H319" s="42">
        <v>171.13795581000002</v>
      </c>
      <c r="I319" s="9" t="s">
        <v>12</v>
      </c>
      <c r="J319" s="40">
        <v>1</v>
      </c>
      <c r="K319" s="40">
        <v>0</v>
      </c>
      <c r="L319" s="40">
        <v>0</v>
      </c>
      <c r="M319" s="11" t="s">
        <v>2201</v>
      </c>
      <c r="N319" s="11" t="s">
        <v>2223</v>
      </c>
      <c r="O319" s="15">
        <v>353.13469499999997</v>
      </c>
    </row>
    <row r="320" spans="2:15" ht="14.4" x14ac:dyDescent="0.3">
      <c r="B320" s="26" t="s">
        <v>394</v>
      </c>
      <c r="F320" s="8" t="s">
        <v>395</v>
      </c>
      <c r="G320" s="27" t="s">
        <v>396</v>
      </c>
      <c r="H320" s="28">
        <v>173.10518999999999</v>
      </c>
      <c r="I320" s="9" t="s">
        <v>12</v>
      </c>
      <c r="J320" s="11">
        <v>1</v>
      </c>
      <c r="K320" s="11">
        <v>0</v>
      </c>
      <c r="L320" s="11">
        <v>0</v>
      </c>
      <c r="M320" s="11">
        <v>1</v>
      </c>
      <c r="N320" s="11" t="s">
        <v>397</v>
      </c>
      <c r="O320" s="15">
        <v>356.10919999999999</v>
      </c>
    </row>
    <row r="321" spans="2:15" ht="14.4" x14ac:dyDescent="0.3">
      <c r="B321" s="29" t="s">
        <v>398</v>
      </c>
      <c r="D321" s="10">
        <v>99463</v>
      </c>
      <c r="F321" s="8" t="s">
        <v>399</v>
      </c>
      <c r="G321" s="34" t="s">
        <v>396</v>
      </c>
      <c r="H321" s="36">
        <v>173.1051940000001</v>
      </c>
      <c r="I321" s="9" t="s">
        <v>12</v>
      </c>
      <c r="J321" s="11">
        <v>1</v>
      </c>
      <c r="K321" s="11">
        <v>0</v>
      </c>
      <c r="L321" s="11">
        <v>0</v>
      </c>
      <c r="M321" s="11">
        <v>1</v>
      </c>
      <c r="N321" s="11" t="s">
        <v>397</v>
      </c>
      <c r="O321" s="15">
        <v>356.10920900000008</v>
      </c>
    </row>
    <row r="322" spans="2:15" ht="14.4" x14ac:dyDescent="0.3">
      <c r="B322" s="29" t="s">
        <v>403</v>
      </c>
      <c r="C322" s="52"/>
      <c r="D322" s="37"/>
      <c r="E322" s="40"/>
      <c r="F322" s="39" t="s">
        <v>404</v>
      </c>
      <c r="G322" s="31" t="s">
        <v>405</v>
      </c>
      <c r="H322" s="28">
        <v>174.0641</v>
      </c>
      <c r="I322" s="9" t="s">
        <v>12</v>
      </c>
      <c r="J322" s="53">
        <v>1</v>
      </c>
      <c r="K322" s="53">
        <v>0</v>
      </c>
      <c r="L322" s="11">
        <v>0</v>
      </c>
      <c r="M322" s="40">
        <v>1</v>
      </c>
      <c r="N322" s="11" t="s">
        <v>406</v>
      </c>
      <c r="O322" s="15">
        <v>357.06810000000002</v>
      </c>
    </row>
    <row r="323" spans="2:15" ht="14.4" x14ac:dyDescent="0.3">
      <c r="B323" s="26" t="s">
        <v>407</v>
      </c>
      <c r="D323" s="10">
        <v>122356</v>
      </c>
      <c r="E323" s="11" t="s">
        <v>408</v>
      </c>
      <c r="F323" s="8" t="s">
        <v>409</v>
      </c>
      <c r="G323" s="27" t="s">
        <v>410</v>
      </c>
      <c r="H323" s="33">
        <v>130.11061308000001</v>
      </c>
      <c r="I323" s="9" t="s">
        <v>12</v>
      </c>
      <c r="J323" s="11">
        <v>0</v>
      </c>
      <c r="K323" s="11">
        <v>1</v>
      </c>
      <c r="L323" s="11">
        <v>0</v>
      </c>
      <c r="M323" s="11">
        <v>1</v>
      </c>
      <c r="N323" s="11" t="s">
        <v>411</v>
      </c>
      <c r="O323" s="15">
        <v>357.10445800000002</v>
      </c>
    </row>
    <row r="324" spans="2:15" ht="17.399999999999999" customHeight="1" x14ac:dyDescent="0.3">
      <c r="B324" s="26" t="s">
        <v>412</v>
      </c>
      <c r="F324" s="8" t="s">
        <v>413</v>
      </c>
      <c r="G324" s="31" t="s">
        <v>414</v>
      </c>
      <c r="H324" s="28">
        <v>130.13576</v>
      </c>
      <c r="I324" s="9" t="s">
        <v>12</v>
      </c>
      <c r="J324" s="11">
        <v>0</v>
      </c>
      <c r="K324" s="11">
        <v>0</v>
      </c>
      <c r="L324" s="11">
        <v>1</v>
      </c>
      <c r="M324" s="11">
        <v>1</v>
      </c>
      <c r="N324" s="11" t="s">
        <v>415</v>
      </c>
      <c r="O324" s="15">
        <v>357.12959999999998</v>
      </c>
    </row>
    <row r="325" spans="2:15" ht="14.4" x14ac:dyDescent="0.3">
      <c r="B325" s="26" t="s">
        <v>421</v>
      </c>
      <c r="F325" s="8" t="s">
        <v>422</v>
      </c>
      <c r="G325" s="31" t="s">
        <v>423</v>
      </c>
      <c r="H325" s="28">
        <v>178.06299000000001</v>
      </c>
      <c r="I325" s="9" t="s">
        <v>12</v>
      </c>
      <c r="J325" s="11">
        <v>1</v>
      </c>
      <c r="K325" s="11">
        <v>0</v>
      </c>
      <c r="L325" s="11">
        <v>0</v>
      </c>
      <c r="M325" s="11">
        <v>1</v>
      </c>
      <c r="N325" s="11" t="s">
        <v>424</v>
      </c>
      <c r="O325" s="15">
        <v>361.06700000000001</v>
      </c>
    </row>
    <row r="326" spans="2:15" ht="14.4" x14ac:dyDescent="0.3">
      <c r="B326" s="26" t="s">
        <v>430</v>
      </c>
      <c r="C326" s="35"/>
      <c r="D326" s="37" t="s">
        <v>431</v>
      </c>
      <c r="E326" s="40" t="s">
        <v>432</v>
      </c>
      <c r="F326" s="39" t="s">
        <v>433</v>
      </c>
      <c r="G326" s="41" t="s">
        <v>434</v>
      </c>
      <c r="H326" s="42">
        <v>181.06076815</v>
      </c>
      <c r="I326" s="9" t="s">
        <v>12</v>
      </c>
      <c r="J326" s="40">
        <v>1</v>
      </c>
      <c r="K326" s="40">
        <v>0</v>
      </c>
      <c r="L326" s="40">
        <v>0</v>
      </c>
      <c r="M326" s="40">
        <f>J326+K326+L326</f>
        <v>1</v>
      </c>
      <c r="N326" s="11" t="s">
        <v>435</v>
      </c>
      <c r="O326" s="15">
        <v>363.05750799999998</v>
      </c>
    </row>
    <row r="327" spans="2:15" ht="14.4" x14ac:dyDescent="0.3">
      <c r="B327" s="26" t="s">
        <v>436</v>
      </c>
      <c r="C327" s="35"/>
      <c r="D327" s="37" t="s">
        <v>437</v>
      </c>
      <c r="E327" s="40" t="s">
        <v>438</v>
      </c>
      <c r="F327" s="39" t="s">
        <v>439</v>
      </c>
      <c r="G327" s="41" t="s">
        <v>440</v>
      </c>
      <c r="H327" s="42">
        <v>140.08183795000002</v>
      </c>
      <c r="I327" s="9" t="s">
        <v>12</v>
      </c>
      <c r="J327" s="40">
        <v>0</v>
      </c>
      <c r="K327" s="40">
        <v>0</v>
      </c>
      <c r="L327" s="11">
        <v>1</v>
      </c>
      <c r="M327" s="40">
        <f>J327+K327+L327</f>
        <v>1</v>
      </c>
      <c r="N327" s="11" t="s">
        <v>441</v>
      </c>
      <c r="O327" s="15">
        <v>366.06840699999998</v>
      </c>
    </row>
    <row r="328" spans="2:15" ht="14.4" x14ac:dyDescent="0.3">
      <c r="B328" s="26" t="s">
        <v>2230</v>
      </c>
      <c r="D328" s="10">
        <v>8180</v>
      </c>
      <c r="E328" s="11" t="s">
        <v>2231</v>
      </c>
      <c r="F328" s="8" t="s">
        <v>2232</v>
      </c>
      <c r="G328" s="27" t="s">
        <v>2233</v>
      </c>
      <c r="H328" s="33">
        <v>186.16197994800001</v>
      </c>
      <c r="I328" s="9" t="s">
        <v>12</v>
      </c>
      <c r="J328" s="11">
        <v>1</v>
      </c>
      <c r="K328" s="11">
        <v>0</v>
      </c>
      <c r="L328" s="11">
        <v>0</v>
      </c>
      <c r="M328" s="11" t="s">
        <v>2201</v>
      </c>
      <c r="N328" s="11" t="s">
        <v>2234</v>
      </c>
      <c r="O328" s="15">
        <v>369.16599499999995</v>
      </c>
    </row>
    <row r="329" spans="2:15" ht="14.4" x14ac:dyDescent="0.3">
      <c r="B329" s="26" t="s">
        <v>442</v>
      </c>
      <c r="D329" s="10">
        <v>15030923</v>
      </c>
      <c r="F329" s="8" t="s">
        <v>443</v>
      </c>
      <c r="G329" s="34" t="s">
        <v>444</v>
      </c>
      <c r="H329" s="36">
        <v>187.06332853699999</v>
      </c>
      <c r="I329" s="9" t="s">
        <v>12</v>
      </c>
      <c r="J329" s="11">
        <v>1</v>
      </c>
      <c r="K329" s="11">
        <v>0</v>
      </c>
      <c r="L329" s="11">
        <v>0</v>
      </c>
      <c r="M329" s="11">
        <v>1</v>
      </c>
      <c r="N329" s="11" t="s">
        <v>445</v>
      </c>
      <c r="O329" s="15">
        <v>370.06734399999999</v>
      </c>
    </row>
    <row r="330" spans="2:15" ht="14.4" x14ac:dyDescent="0.3">
      <c r="B330" s="26" t="s">
        <v>446</v>
      </c>
      <c r="C330" s="52"/>
      <c r="D330" s="37"/>
      <c r="E330" s="40"/>
      <c r="F330" s="39" t="s">
        <v>447</v>
      </c>
      <c r="G330" s="31" t="s">
        <v>448</v>
      </c>
      <c r="H330" s="28">
        <v>188.0797</v>
      </c>
      <c r="I330" s="9" t="s">
        <v>12</v>
      </c>
      <c r="J330" s="53">
        <v>1</v>
      </c>
      <c r="K330" s="53">
        <v>0</v>
      </c>
      <c r="L330" s="11">
        <v>0</v>
      </c>
      <c r="M330" s="40">
        <v>1</v>
      </c>
      <c r="N330" s="11" t="s">
        <v>449</v>
      </c>
      <c r="O330" s="15">
        <v>371.08370000000002</v>
      </c>
    </row>
    <row r="331" spans="2:15" ht="20.399999999999999" customHeight="1" x14ac:dyDescent="0.3">
      <c r="B331" s="29" t="s">
        <v>450</v>
      </c>
      <c r="F331" s="8" t="s">
        <v>451</v>
      </c>
      <c r="G331" s="27" t="s">
        <v>452</v>
      </c>
      <c r="H331" s="28">
        <v>144.12626</v>
      </c>
      <c r="I331" s="9" t="s">
        <v>12</v>
      </c>
      <c r="J331" s="11">
        <v>0</v>
      </c>
      <c r="K331" s="11">
        <v>1</v>
      </c>
      <c r="L331" s="11">
        <v>0</v>
      </c>
      <c r="M331" s="11">
        <v>1</v>
      </c>
      <c r="N331" s="11" t="s">
        <v>453</v>
      </c>
      <c r="O331" s="15">
        <v>371.12009999999998</v>
      </c>
    </row>
    <row r="332" spans="2:15" ht="14.4" x14ac:dyDescent="0.3">
      <c r="B332" s="29" t="s">
        <v>459</v>
      </c>
      <c r="D332" s="10">
        <v>3744</v>
      </c>
      <c r="F332" s="8" t="s">
        <v>460</v>
      </c>
      <c r="G332" s="27" t="s">
        <v>461</v>
      </c>
      <c r="H332" s="33">
        <v>189.07897860099999</v>
      </c>
      <c r="I332" s="9" t="s">
        <v>12</v>
      </c>
      <c r="J332" s="11">
        <v>1</v>
      </c>
      <c r="K332" s="11">
        <v>0</v>
      </c>
      <c r="L332" s="11">
        <v>0</v>
      </c>
      <c r="M332" s="11">
        <v>1</v>
      </c>
      <c r="N332" s="11" t="s">
        <v>462</v>
      </c>
      <c r="O332" s="15">
        <v>372.08299399999999</v>
      </c>
    </row>
    <row r="333" spans="2:15" ht="14.4" x14ac:dyDescent="0.3">
      <c r="B333" s="26" t="s">
        <v>463</v>
      </c>
      <c r="C333" s="35"/>
      <c r="D333" s="37" t="s">
        <v>464</v>
      </c>
      <c r="E333" s="40"/>
      <c r="F333" s="39" t="s">
        <v>465</v>
      </c>
      <c r="G333" s="41" t="s">
        <v>466</v>
      </c>
      <c r="H333" s="42">
        <v>148.07568993000001</v>
      </c>
      <c r="I333" s="9" t="s">
        <v>12</v>
      </c>
      <c r="J333" s="40">
        <v>0</v>
      </c>
      <c r="K333" s="40">
        <v>0</v>
      </c>
      <c r="L333" s="11">
        <v>1</v>
      </c>
      <c r="M333" s="40">
        <f>J333+K333+L333</f>
        <v>1</v>
      </c>
      <c r="N333" s="11" t="s">
        <v>467</v>
      </c>
      <c r="O333" s="15">
        <v>374.06225900000004</v>
      </c>
    </row>
    <row r="334" spans="2:15" ht="14.4" x14ac:dyDescent="0.3">
      <c r="B334" s="26" t="s">
        <v>468</v>
      </c>
      <c r="D334" s="10">
        <v>6180</v>
      </c>
      <c r="E334" s="11" t="s">
        <v>469</v>
      </c>
      <c r="F334" s="8" t="s">
        <v>470</v>
      </c>
      <c r="G334" s="34" t="s">
        <v>471</v>
      </c>
      <c r="H334" s="36">
        <v>191.06152200000002</v>
      </c>
      <c r="I334" s="9" t="s">
        <v>12</v>
      </c>
      <c r="J334" s="11">
        <v>1</v>
      </c>
      <c r="K334" s="11">
        <v>0</v>
      </c>
      <c r="L334" s="11">
        <v>0</v>
      </c>
      <c r="M334" s="11">
        <v>1</v>
      </c>
      <c r="N334" s="11" t="s">
        <v>472</v>
      </c>
      <c r="O334" s="15">
        <v>374.06553700000001</v>
      </c>
    </row>
    <row r="335" spans="2:15" ht="14.4" customHeight="1" x14ac:dyDescent="0.3">
      <c r="B335" s="29" t="s">
        <v>477</v>
      </c>
      <c r="D335" s="10">
        <v>68144</v>
      </c>
      <c r="E335" s="11" t="s">
        <v>478</v>
      </c>
      <c r="F335" s="8" t="s">
        <v>479</v>
      </c>
      <c r="G335" s="34" t="s">
        <v>475</v>
      </c>
      <c r="H335" s="33">
        <v>193.073893223</v>
      </c>
      <c r="I335" s="9" t="s">
        <v>12</v>
      </c>
      <c r="J335" s="11">
        <v>1</v>
      </c>
      <c r="K335" s="11">
        <v>0</v>
      </c>
      <c r="L335" s="11">
        <v>0</v>
      </c>
      <c r="M335" s="11">
        <v>1</v>
      </c>
      <c r="N335" s="11" t="s">
        <v>476</v>
      </c>
      <c r="O335" s="15">
        <v>376.07790899999998</v>
      </c>
    </row>
    <row r="336" spans="2:15" ht="14.4" x14ac:dyDescent="0.3">
      <c r="B336" s="26" t="s">
        <v>483</v>
      </c>
      <c r="D336" s="10">
        <v>9727</v>
      </c>
      <c r="E336" s="11" t="s">
        <v>484</v>
      </c>
      <c r="F336" s="8" t="s">
        <v>485</v>
      </c>
      <c r="G336" s="27" t="s">
        <v>486</v>
      </c>
      <c r="H336" s="33">
        <v>151.09971404300001</v>
      </c>
      <c r="I336" s="9" t="s">
        <v>12</v>
      </c>
      <c r="J336" s="11">
        <v>0</v>
      </c>
      <c r="K336" s="11">
        <v>0</v>
      </c>
      <c r="L336" s="11">
        <v>1</v>
      </c>
      <c r="M336" s="11">
        <v>1</v>
      </c>
      <c r="N336" s="11" t="s">
        <v>487</v>
      </c>
      <c r="O336" s="15">
        <v>378.09355900000003</v>
      </c>
    </row>
    <row r="337" spans="2:15" ht="14.4" x14ac:dyDescent="0.3">
      <c r="B337" s="26" t="s">
        <v>488</v>
      </c>
      <c r="C337" s="35"/>
      <c r="D337" s="37"/>
      <c r="E337" s="40"/>
      <c r="F337" s="39" t="s">
        <v>489</v>
      </c>
      <c r="G337" s="31" t="s">
        <v>307</v>
      </c>
      <c r="H337" s="28">
        <v>152.04733999999999</v>
      </c>
      <c r="I337" s="9" t="s">
        <v>12</v>
      </c>
      <c r="J337" s="50">
        <v>0</v>
      </c>
      <c r="K337" s="40">
        <v>0</v>
      </c>
      <c r="L337" s="40">
        <v>1</v>
      </c>
      <c r="M337" s="40">
        <v>1</v>
      </c>
      <c r="N337" s="11" t="s">
        <v>490</v>
      </c>
      <c r="O337" s="15">
        <v>379.0412</v>
      </c>
    </row>
    <row r="338" spans="2:15" ht="14.4" x14ac:dyDescent="0.3">
      <c r="B338" s="26" t="s">
        <v>491</v>
      </c>
      <c r="F338" s="8" t="s">
        <v>492</v>
      </c>
      <c r="G338" s="27" t="s">
        <v>493</v>
      </c>
      <c r="H338" s="28">
        <v>196.0736</v>
      </c>
      <c r="I338" s="9" t="s">
        <v>12</v>
      </c>
      <c r="J338" s="11">
        <v>1</v>
      </c>
      <c r="K338" s="11">
        <v>0</v>
      </c>
      <c r="L338" s="11">
        <v>0</v>
      </c>
      <c r="M338" s="11">
        <v>1</v>
      </c>
      <c r="N338" s="11" t="s">
        <v>494</v>
      </c>
      <c r="O338" s="15">
        <v>379.07760000000002</v>
      </c>
    </row>
    <row r="339" spans="2:15" ht="14.4" x14ac:dyDescent="0.3">
      <c r="B339" s="26" t="s">
        <v>495</v>
      </c>
      <c r="F339" s="47" t="s">
        <v>496</v>
      </c>
      <c r="G339" s="31" t="s">
        <v>497</v>
      </c>
      <c r="H339" s="28">
        <v>169.03749999999999</v>
      </c>
      <c r="I339" s="9" t="s">
        <v>12</v>
      </c>
      <c r="J339" s="11">
        <v>1</v>
      </c>
      <c r="K339" s="11">
        <v>0</v>
      </c>
      <c r="L339" s="11">
        <v>0</v>
      </c>
      <c r="M339" s="11">
        <v>1</v>
      </c>
      <c r="N339" s="11" t="s">
        <v>498</v>
      </c>
      <c r="O339" s="15">
        <v>381.03210000000001</v>
      </c>
    </row>
    <row r="340" spans="2:15" ht="14.4" x14ac:dyDescent="0.3">
      <c r="B340" s="26" t="s">
        <v>2235</v>
      </c>
      <c r="C340" s="9" t="s">
        <v>2236</v>
      </c>
      <c r="D340" s="10">
        <v>5312378</v>
      </c>
      <c r="E340" s="40" t="s">
        <v>2237</v>
      </c>
      <c r="F340" s="8" t="s">
        <v>2238</v>
      </c>
      <c r="G340" s="34" t="s">
        <v>2239</v>
      </c>
      <c r="H340" s="36">
        <v>198.16188500000004</v>
      </c>
      <c r="I340" s="9" t="s">
        <v>12</v>
      </c>
      <c r="J340" s="11">
        <v>1</v>
      </c>
      <c r="K340" s="11">
        <v>0</v>
      </c>
      <c r="L340" s="11">
        <v>0</v>
      </c>
      <c r="M340" s="11" t="s">
        <v>2201</v>
      </c>
      <c r="N340" s="11" t="s">
        <v>2240</v>
      </c>
      <c r="O340" s="15">
        <v>381.16590000000002</v>
      </c>
    </row>
    <row r="341" spans="2:15" ht="14.4" x14ac:dyDescent="0.3">
      <c r="B341" s="26" t="s">
        <v>499</v>
      </c>
      <c r="F341" s="8" t="s">
        <v>500</v>
      </c>
      <c r="G341" s="27" t="s">
        <v>501</v>
      </c>
      <c r="H341" s="28">
        <v>156.11500000000001</v>
      </c>
      <c r="I341" s="9" t="s">
        <v>12</v>
      </c>
      <c r="J341" s="11">
        <v>0</v>
      </c>
      <c r="K341" s="11">
        <v>0</v>
      </c>
      <c r="L341" s="11">
        <v>1</v>
      </c>
      <c r="M341" s="11">
        <v>1</v>
      </c>
      <c r="N341" s="11" t="s">
        <v>502</v>
      </c>
      <c r="O341" s="15">
        <v>383.10890000000001</v>
      </c>
    </row>
    <row r="342" spans="2:15" ht="14.4" x14ac:dyDescent="0.3">
      <c r="B342" s="26" t="s">
        <v>503</v>
      </c>
      <c r="F342" s="8" t="s">
        <v>504</v>
      </c>
      <c r="G342" s="31" t="s">
        <v>505</v>
      </c>
      <c r="H342" s="28">
        <v>201.136493</v>
      </c>
      <c r="I342" s="9" t="s">
        <v>12</v>
      </c>
      <c r="J342" s="11">
        <v>1</v>
      </c>
      <c r="K342" s="11">
        <v>0</v>
      </c>
      <c r="L342" s="11">
        <v>0</v>
      </c>
      <c r="M342" s="11">
        <v>1</v>
      </c>
      <c r="N342" s="11" t="s">
        <v>506</v>
      </c>
      <c r="O342" s="15">
        <v>384.14049999999997</v>
      </c>
    </row>
    <row r="343" spans="2:15" ht="14.4" x14ac:dyDescent="0.3">
      <c r="B343" s="26" t="s">
        <v>507</v>
      </c>
      <c r="C343" s="35"/>
      <c r="D343" s="37" t="s">
        <v>508</v>
      </c>
      <c r="E343" s="40" t="s">
        <v>509</v>
      </c>
      <c r="F343" s="39" t="s">
        <v>510</v>
      </c>
      <c r="G343" s="41" t="s">
        <v>511</v>
      </c>
      <c r="H343" s="42">
        <v>204.06551917000002</v>
      </c>
      <c r="I343" s="9" t="s">
        <v>12</v>
      </c>
      <c r="J343" s="40">
        <v>1</v>
      </c>
      <c r="K343" s="40">
        <v>0</v>
      </c>
      <c r="L343" s="40">
        <v>0</v>
      </c>
      <c r="M343" s="40">
        <f>J343+K343+L343</f>
        <v>1</v>
      </c>
      <c r="N343" s="11" t="s">
        <v>512</v>
      </c>
      <c r="O343" s="15">
        <v>386.06225900000004</v>
      </c>
    </row>
    <row r="344" spans="2:15" ht="14.4" x14ac:dyDescent="0.3">
      <c r="B344" s="26" t="s">
        <v>513</v>
      </c>
      <c r="D344" s="10">
        <v>8617</v>
      </c>
      <c r="E344" s="11" t="s">
        <v>514</v>
      </c>
      <c r="F344" s="8" t="s">
        <v>515</v>
      </c>
      <c r="G344" s="27" t="s">
        <v>516</v>
      </c>
      <c r="H344" s="33">
        <v>203.09462866499999</v>
      </c>
      <c r="I344" s="9" t="s">
        <v>12</v>
      </c>
      <c r="J344" s="11">
        <v>1</v>
      </c>
      <c r="K344" s="11">
        <v>0</v>
      </c>
      <c r="L344" s="11">
        <v>0</v>
      </c>
      <c r="M344" s="11">
        <v>1</v>
      </c>
      <c r="N344" s="11" t="s">
        <v>517</v>
      </c>
      <c r="O344" s="15">
        <v>386.09864399999998</v>
      </c>
    </row>
    <row r="345" spans="2:15" ht="14.4" x14ac:dyDescent="0.3">
      <c r="B345" s="26" t="s">
        <v>518</v>
      </c>
      <c r="D345" s="10">
        <v>1150</v>
      </c>
      <c r="E345" s="11" t="s">
        <v>519</v>
      </c>
      <c r="F345" s="8" t="s">
        <v>520</v>
      </c>
      <c r="G345" s="34" t="s">
        <v>521</v>
      </c>
      <c r="H345" s="36">
        <v>160.10004799999993</v>
      </c>
      <c r="I345" s="9" t="s">
        <v>12</v>
      </c>
      <c r="J345" s="11">
        <v>0</v>
      </c>
      <c r="K345" s="11">
        <v>1</v>
      </c>
      <c r="L345" s="11">
        <v>0</v>
      </c>
      <c r="M345" s="11">
        <v>1</v>
      </c>
      <c r="N345" s="11" t="s">
        <v>522</v>
      </c>
      <c r="O345" s="15">
        <v>387.09389299999992</v>
      </c>
    </row>
    <row r="346" spans="2:15" ht="14.4" x14ac:dyDescent="0.3">
      <c r="B346" s="26" t="s">
        <v>523</v>
      </c>
      <c r="C346" s="35"/>
      <c r="D346" s="37" t="s">
        <v>524</v>
      </c>
      <c r="E346" s="40"/>
      <c r="F346" s="39" t="s">
        <v>525</v>
      </c>
      <c r="G346" s="41" t="s">
        <v>526</v>
      </c>
      <c r="H346" s="42">
        <v>162.09133999000002</v>
      </c>
      <c r="I346" s="9" t="s">
        <v>12</v>
      </c>
      <c r="J346" s="40">
        <v>0</v>
      </c>
      <c r="K346" s="40">
        <v>0</v>
      </c>
      <c r="L346" s="11">
        <v>1</v>
      </c>
      <c r="M346" s="40">
        <f>J346+K346+L346</f>
        <v>1</v>
      </c>
      <c r="N346" s="11" t="s">
        <v>527</v>
      </c>
      <c r="O346" s="15">
        <v>388.07790899999998</v>
      </c>
    </row>
    <row r="347" spans="2:15" ht="14.4" x14ac:dyDescent="0.3">
      <c r="B347" s="26" t="s">
        <v>528</v>
      </c>
      <c r="C347" s="35"/>
      <c r="D347" s="46"/>
      <c r="E347" s="40"/>
      <c r="F347" s="8" t="s">
        <v>529</v>
      </c>
      <c r="G347" s="27" t="s">
        <v>530</v>
      </c>
      <c r="H347" s="28">
        <v>206.04352</v>
      </c>
      <c r="I347" s="9" t="s">
        <v>12</v>
      </c>
      <c r="J347" s="40">
        <v>1</v>
      </c>
      <c r="K347" s="40">
        <v>0</v>
      </c>
      <c r="L347" s="11">
        <v>0</v>
      </c>
      <c r="M347" s="40">
        <v>1</v>
      </c>
      <c r="N347" s="11" t="s">
        <v>531</v>
      </c>
      <c r="O347" s="15">
        <v>389.04750000000001</v>
      </c>
    </row>
    <row r="348" spans="2:15" ht="14.4" x14ac:dyDescent="0.3">
      <c r="B348" s="26" t="s">
        <v>532</v>
      </c>
      <c r="D348" s="10">
        <v>74839</v>
      </c>
      <c r="E348" s="11" t="s">
        <v>533</v>
      </c>
      <c r="F348" s="8" t="s">
        <v>534</v>
      </c>
      <c r="G348" s="27" t="s">
        <v>535</v>
      </c>
      <c r="H348" s="33">
        <v>207.089543287</v>
      </c>
      <c r="I348" s="9" t="s">
        <v>12</v>
      </c>
      <c r="J348" s="11">
        <v>1</v>
      </c>
      <c r="K348" s="11">
        <v>0</v>
      </c>
      <c r="L348" s="11">
        <v>0</v>
      </c>
      <c r="M348" s="11">
        <v>1</v>
      </c>
      <c r="N348" s="11" t="s">
        <v>536</v>
      </c>
      <c r="O348" s="15">
        <v>390.09355900000003</v>
      </c>
    </row>
    <row r="349" spans="2:15" ht="20.399999999999999" customHeight="1" x14ac:dyDescent="0.3">
      <c r="B349" s="26" t="s">
        <v>537</v>
      </c>
      <c r="D349" s="10">
        <v>1608347</v>
      </c>
      <c r="F349" s="8" t="s">
        <v>538</v>
      </c>
      <c r="G349" s="27" t="s">
        <v>535</v>
      </c>
      <c r="H349" s="33">
        <v>207.089543287</v>
      </c>
      <c r="I349" s="9" t="s">
        <v>12</v>
      </c>
      <c r="J349" s="11">
        <v>1</v>
      </c>
      <c r="K349" s="11">
        <v>0</v>
      </c>
      <c r="L349" s="11">
        <v>0</v>
      </c>
      <c r="M349" s="11">
        <v>1</v>
      </c>
      <c r="N349" s="11" t="s">
        <v>536</v>
      </c>
      <c r="O349" s="15">
        <v>390.09355900000003</v>
      </c>
    </row>
    <row r="350" spans="2:15" ht="14.4" x14ac:dyDescent="0.3">
      <c r="B350" s="26" t="s">
        <v>539</v>
      </c>
      <c r="D350" s="10">
        <v>68313</v>
      </c>
      <c r="E350" s="11" t="s">
        <v>540</v>
      </c>
      <c r="F350" s="8" t="s">
        <v>541</v>
      </c>
      <c r="G350" s="27" t="s">
        <v>542</v>
      </c>
      <c r="H350" s="36">
        <v>165.115364107</v>
      </c>
      <c r="I350" s="9" t="s">
        <v>12</v>
      </c>
      <c r="J350" s="11">
        <v>0</v>
      </c>
      <c r="K350" s="11">
        <v>0</v>
      </c>
      <c r="L350" s="11">
        <v>1</v>
      </c>
      <c r="M350" s="11">
        <v>1</v>
      </c>
      <c r="N350" s="11" t="s">
        <v>543</v>
      </c>
      <c r="O350" s="15">
        <v>392.10920900000008</v>
      </c>
    </row>
    <row r="351" spans="2:15" ht="14.4" x14ac:dyDescent="0.3">
      <c r="B351" s="29" t="s">
        <v>544</v>
      </c>
      <c r="F351" s="8" t="s">
        <v>545</v>
      </c>
      <c r="G351" s="31" t="s">
        <v>546</v>
      </c>
      <c r="H351" s="28">
        <v>166.0994</v>
      </c>
      <c r="I351" s="9" t="s">
        <v>12</v>
      </c>
      <c r="J351" s="11">
        <v>1</v>
      </c>
      <c r="K351" s="11">
        <v>0</v>
      </c>
      <c r="L351" s="11">
        <v>0</v>
      </c>
      <c r="M351" s="11">
        <v>1</v>
      </c>
      <c r="N351" s="11" t="s">
        <v>547</v>
      </c>
      <c r="O351" s="15">
        <v>393.09320000000002</v>
      </c>
    </row>
    <row r="352" spans="2:15" ht="14.4" x14ac:dyDescent="0.3">
      <c r="B352" s="26" t="s">
        <v>2247</v>
      </c>
      <c r="C352" s="35" t="s">
        <v>2248</v>
      </c>
      <c r="D352" s="37" t="s">
        <v>2249</v>
      </c>
      <c r="E352" s="40"/>
      <c r="F352" s="39" t="s">
        <v>2250</v>
      </c>
      <c r="G352" s="41" t="s">
        <v>2251</v>
      </c>
      <c r="H352" s="42">
        <v>213.18490599</v>
      </c>
      <c r="I352" s="9" t="s">
        <v>12</v>
      </c>
      <c r="J352" s="40">
        <v>1</v>
      </c>
      <c r="K352" s="40">
        <v>0</v>
      </c>
      <c r="L352" s="40">
        <v>0</v>
      </c>
      <c r="M352" s="11" t="s">
        <v>2201</v>
      </c>
      <c r="N352" s="11" t="s">
        <v>2252</v>
      </c>
      <c r="O352" s="15">
        <v>395.181645</v>
      </c>
    </row>
    <row r="353" spans="2:15" ht="14.4" x14ac:dyDescent="0.3">
      <c r="B353" s="26" t="s">
        <v>548</v>
      </c>
      <c r="C353" s="35"/>
      <c r="D353" s="37" t="s">
        <v>549</v>
      </c>
      <c r="E353" s="40" t="s">
        <v>550</v>
      </c>
      <c r="F353" s="39" t="s">
        <v>551</v>
      </c>
      <c r="G353" s="41" t="s">
        <v>552</v>
      </c>
      <c r="H353" s="42">
        <v>215.13901845000004</v>
      </c>
      <c r="I353" s="9" t="s">
        <v>12</v>
      </c>
      <c r="J353" s="40">
        <v>1</v>
      </c>
      <c r="K353" s="40">
        <v>0</v>
      </c>
      <c r="L353" s="40">
        <v>0</v>
      </c>
      <c r="M353" s="40">
        <f>J353+K353+L353</f>
        <v>1</v>
      </c>
      <c r="N353" s="11" t="s">
        <v>553</v>
      </c>
      <c r="O353" s="15">
        <v>397.13575800000001</v>
      </c>
    </row>
    <row r="354" spans="2:15" ht="14.4" customHeight="1" x14ac:dyDescent="0.3">
      <c r="B354" s="29" t="s">
        <v>554</v>
      </c>
      <c r="F354" s="8" t="s">
        <v>555</v>
      </c>
      <c r="G354" s="27" t="s">
        <v>556</v>
      </c>
      <c r="H354" s="28">
        <v>173.04767000000001</v>
      </c>
      <c r="I354" s="9" t="s">
        <v>12</v>
      </c>
      <c r="J354" s="11">
        <v>1</v>
      </c>
      <c r="K354" s="11">
        <v>0</v>
      </c>
      <c r="L354" s="11">
        <v>0</v>
      </c>
      <c r="M354" s="11">
        <v>1</v>
      </c>
      <c r="N354" s="11" t="s">
        <v>557</v>
      </c>
      <c r="O354" s="15">
        <v>400.04149999999998</v>
      </c>
    </row>
    <row r="355" spans="2:15" ht="14.4" customHeight="1" x14ac:dyDescent="0.3">
      <c r="B355" s="26" t="s">
        <v>558</v>
      </c>
      <c r="F355" s="8" t="s">
        <v>559</v>
      </c>
      <c r="G355" s="27" t="s">
        <v>560</v>
      </c>
      <c r="H355" s="28">
        <v>222.08920889999999</v>
      </c>
      <c r="I355" s="9" t="s">
        <v>12</v>
      </c>
      <c r="J355" s="11">
        <v>1</v>
      </c>
      <c r="K355" s="11">
        <v>0</v>
      </c>
      <c r="L355" s="11">
        <v>0</v>
      </c>
      <c r="M355" s="11">
        <v>1</v>
      </c>
      <c r="N355" s="11" t="s">
        <v>561</v>
      </c>
      <c r="O355" s="15">
        <v>405.09320000000002</v>
      </c>
    </row>
    <row r="356" spans="2:15" ht="14.4" x14ac:dyDescent="0.3">
      <c r="B356" s="26" t="s">
        <v>562</v>
      </c>
      <c r="F356" s="8" t="s">
        <v>563</v>
      </c>
      <c r="G356" s="31" t="s">
        <v>560</v>
      </c>
      <c r="H356" s="28">
        <v>222.08920000000001</v>
      </c>
      <c r="I356" s="9" t="s">
        <v>12</v>
      </c>
      <c r="J356" s="11">
        <v>1</v>
      </c>
      <c r="K356" s="11">
        <v>0</v>
      </c>
      <c r="L356" s="11">
        <v>0</v>
      </c>
      <c r="M356" s="11">
        <v>1</v>
      </c>
      <c r="N356" s="11" t="s">
        <v>561</v>
      </c>
      <c r="O356" s="15">
        <v>405.09320000000002</v>
      </c>
    </row>
    <row r="357" spans="2:15" ht="14.4" x14ac:dyDescent="0.3">
      <c r="B357" s="26" t="s">
        <v>564</v>
      </c>
      <c r="F357" s="8" t="s">
        <v>565</v>
      </c>
      <c r="G357" s="27" t="s">
        <v>566</v>
      </c>
      <c r="H357" s="28">
        <v>180.07859999999999</v>
      </c>
      <c r="I357" s="11" t="s">
        <v>12</v>
      </c>
      <c r="J357" s="11">
        <v>1</v>
      </c>
      <c r="K357" s="11">
        <v>0</v>
      </c>
      <c r="L357" s="11">
        <v>0</v>
      </c>
      <c r="M357" s="11">
        <v>1</v>
      </c>
      <c r="N357" s="11" t="s">
        <v>567</v>
      </c>
      <c r="O357" s="15">
        <v>407.07249999999999</v>
      </c>
    </row>
    <row r="358" spans="2:15" ht="14.4" x14ac:dyDescent="0.3">
      <c r="B358" s="26" t="s">
        <v>2259</v>
      </c>
      <c r="C358" s="35" t="s">
        <v>2260</v>
      </c>
      <c r="D358" s="37" t="s">
        <v>2261</v>
      </c>
      <c r="E358" s="40"/>
      <c r="F358" s="39" t="s">
        <v>2262</v>
      </c>
      <c r="G358" s="60" t="s">
        <v>2263</v>
      </c>
      <c r="H358" s="42">
        <v>225.18490599</v>
      </c>
      <c r="I358" s="9" t="s">
        <v>12</v>
      </c>
      <c r="J358" s="61">
        <v>1</v>
      </c>
      <c r="K358" s="40">
        <v>0</v>
      </c>
      <c r="L358" s="40">
        <v>0</v>
      </c>
      <c r="M358" s="11" t="s">
        <v>2201</v>
      </c>
      <c r="N358" s="11" t="s">
        <v>2264</v>
      </c>
      <c r="O358" s="15">
        <v>407.181645</v>
      </c>
    </row>
    <row r="359" spans="2:15" ht="14.4" x14ac:dyDescent="0.3">
      <c r="B359" s="29" t="s">
        <v>2271</v>
      </c>
      <c r="F359" s="8" t="s">
        <v>2272</v>
      </c>
      <c r="G359" s="31" t="s">
        <v>2269</v>
      </c>
      <c r="H359" s="28">
        <v>226.19329999999999</v>
      </c>
      <c r="I359" s="9" t="s">
        <v>12</v>
      </c>
      <c r="J359" s="11">
        <v>1</v>
      </c>
      <c r="K359" s="11">
        <v>0</v>
      </c>
      <c r="L359" s="11">
        <v>0</v>
      </c>
      <c r="M359" s="11" t="s">
        <v>2201</v>
      </c>
      <c r="N359" s="11" t="s">
        <v>2270</v>
      </c>
      <c r="O359" s="15">
        <v>409.19729999999998</v>
      </c>
    </row>
    <row r="360" spans="2:15" ht="20.399999999999999" customHeight="1" x14ac:dyDescent="0.3">
      <c r="B360" s="29" t="s">
        <v>2273</v>
      </c>
      <c r="C360" s="54"/>
      <c r="F360" s="8" t="s">
        <v>2274</v>
      </c>
      <c r="G360" s="27" t="s">
        <v>2269</v>
      </c>
      <c r="H360" s="28">
        <v>226.19327999999999</v>
      </c>
      <c r="I360" s="9" t="s">
        <v>12</v>
      </c>
      <c r="J360" s="11">
        <v>1</v>
      </c>
      <c r="K360" s="11">
        <v>0</v>
      </c>
      <c r="L360" s="11">
        <v>0</v>
      </c>
      <c r="M360" s="11" t="s">
        <v>2201</v>
      </c>
      <c r="N360" s="11" t="s">
        <v>2270</v>
      </c>
      <c r="O360" s="15">
        <v>409.19729999999998</v>
      </c>
    </row>
    <row r="361" spans="2:15" ht="14.4" x14ac:dyDescent="0.3">
      <c r="B361" s="26" t="s">
        <v>568</v>
      </c>
      <c r="C361" s="52"/>
      <c r="D361" s="37"/>
      <c r="E361" s="40"/>
      <c r="F361" s="39" t="s">
        <v>569</v>
      </c>
      <c r="G361" s="31" t="s">
        <v>570</v>
      </c>
      <c r="H361" s="28">
        <v>188.13130000000001</v>
      </c>
      <c r="I361" s="9" t="s">
        <v>12</v>
      </c>
      <c r="J361" s="53">
        <v>0</v>
      </c>
      <c r="K361" s="53">
        <v>1</v>
      </c>
      <c r="L361" s="11">
        <v>0</v>
      </c>
      <c r="M361" s="40">
        <v>1</v>
      </c>
      <c r="N361" s="11" t="s">
        <v>571</v>
      </c>
      <c r="O361" s="15">
        <v>415.12520000000001</v>
      </c>
    </row>
    <row r="362" spans="2:15" ht="14.4" x14ac:dyDescent="0.3">
      <c r="B362" s="26" t="s">
        <v>572</v>
      </c>
      <c r="D362" s="10">
        <v>1833</v>
      </c>
      <c r="E362" s="11" t="s">
        <v>573</v>
      </c>
      <c r="F362" s="8" t="s">
        <v>574</v>
      </c>
      <c r="G362" s="27" t="s">
        <v>575</v>
      </c>
      <c r="H362" s="36">
        <v>190.11061308000001</v>
      </c>
      <c r="I362" s="9" t="s">
        <v>12</v>
      </c>
      <c r="J362" s="11">
        <v>0</v>
      </c>
      <c r="K362" s="11">
        <v>1</v>
      </c>
      <c r="L362" s="11">
        <v>0</v>
      </c>
      <c r="M362" s="11">
        <v>1</v>
      </c>
      <c r="N362" s="11" t="s">
        <v>576</v>
      </c>
      <c r="O362" s="15">
        <v>417.10445800000002</v>
      </c>
    </row>
    <row r="363" spans="2:15" ht="14.4" x14ac:dyDescent="0.3">
      <c r="B363" s="26" t="s">
        <v>2281</v>
      </c>
      <c r="C363" s="35" t="s">
        <v>2282</v>
      </c>
      <c r="D363" s="37" t="s">
        <v>2283</v>
      </c>
      <c r="E363" s="40" t="s">
        <v>2284</v>
      </c>
      <c r="F363" s="67" t="s">
        <v>2285</v>
      </c>
      <c r="G363" s="41" t="s">
        <v>2286</v>
      </c>
      <c r="H363" s="42">
        <v>237.18490599</v>
      </c>
      <c r="I363" s="9" t="s">
        <v>12</v>
      </c>
      <c r="J363" s="40">
        <v>1</v>
      </c>
      <c r="K363" s="40">
        <v>0</v>
      </c>
      <c r="L363" s="40">
        <v>0</v>
      </c>
      <c r="M363" s="11" t="s">
        <v>2201</v>
      </c>
      <c r="N363" s="11" t="s">
        <v>2287</v>
      </c>
      <c r="O363" s="15">
        <v>419.181645</v>
      </c>
    </row>
    <row r="364" spans="2:15" ht="14.4" x14ac:dyDescent="0.3">
      <c r="B364" s="29" t="s">
        <v>577</v>
      </c>
      <c r="C364" s="54"/>
      <c r="F364" s="8" t="s">
        <v>578</v>
      </c>
      <c r="G364" s="27" t="s">
        <v>579</v>
      </c>
      <c r="H364" s="28">
        <v>238.08410000000001</v>
      </c>
      <c r="I364" s="9" t="s">
        <v>12</v>
      </c>
      <c r="J364" s="11">
        <v>1</v>
      </c>
      <c r="K364" s="11">
        <v>0</v>
      </c>
      <c r="L364" s="11">
        <v>0</v>
      </c>
      <c r="M364" s="11">
        <v>1</v>
      </c>
      <c r="N364" s="11" t="s">
        <v>580</v>
      </c>
      <c r="O364" s="15">
        <v>421.0881</v>
      </c>
    </row>
    <row r="365" spans="2:15" ht="14.4" x14ac:dyDescent="0.3">
      <c r="B365" s="26" t="s">
        <v>2288</v>
      </c>
      <c r="C365" s="35" t="s">
        <v>2289</v>
      </c>
      <c r="D365" s="37" t="s">
        <v>2290</v>
      </c>
      <c r="E365" s="40"/>
      <c r="F365" s="39" t="s">
        <v>2291</v>
      </c>
      <c r="G365" s="60" t="s">
        <v>2292</v>
      </c>
      <c r="H365" s="42">
        <v>241.21620611000003</v>
      </c>
      <c r="I365" s="9" t="s">
        <v>12</v>
      </c>
      <c r="J365" s="61">
        <v>1</v>
      </c>
      <c r="K365" s="40">
        <v>0</v>
      </c>
      <c r="L365" s="40">
        <v>0</v>
      </c>
      <c r="M365" s="11" t="s">
        <v>2201</v>
      </c>
      <c r="N365" s="11" t="s">
        <v>2293</v>
      </c>
      <c r="O365" s="15">
        <v>423.21294499999999</v>
      </c>
    </row>
    <row r="366" spans="2:15" ht="14.4" x14ac:dyDescent="0.3">
      <c r="B366" s="29" t="s">
        <v>2294</v>
      </c>
      <c r="C366" s="9" t="s">
        <v>2295</v>
      </c>
      <c r="D366" s="10">
        <v>13849</v>
      </c>
      <c r="E366" s="11" t="s">
        <v>2296</v>
      </c>
      <c r="F366" s="8" t="s">
        <v>2297</v>
      </c>
      <c r="G366" s="34" t="s">
        <v>2298</v>
      </c>
      <c r="H366" s="36">
        <v>242.22448500000002</v>
      </c>
      <c r="I366" s="9" t="s">
        <v>12</v>
      </c>
      <c r="J366" s="11">
        <v>1</v>
      </c>
      <c r="K366" s="11">
        <v>0</v>
      </c>
      <c r="L366" s="11">
        <v>0</v>
      </c>
      <c r="M366" s="11" t="s">
        <v>2201</v>
      </c>
      <c r="N366" s="11" t="s">
        <v>2299</v>
      </c>
      <c r="O366" s="15">
        <v>425.2285</v>
      </c>
    </row>
    <row r="367" spans="2:15" ht="14.4" x14ac:dyDescent="0.3">
      <c r="B367" s="26" t="s">
        <v>581</v>
      </c>
      <c r="D367" s="10">
        <v>700653</v>
      </c>
      <c r="F367" s="8" t="s">
        <v>582</v>
      </c>
      <c r="G367" s="27" t="s">
        <v>583</v>
      </c>
      <c r="H367" s="36">
        <v>246.100442324</v>
      </c>
      <c r="I367" s="9" t="s">
        <v>12</v>
      </c>
      <c r="J367" s="11">
        <v>1</v>
      </c>
      <c r="K367" s="11">
        <v>0</v>
      </c>
      <c r="L367" s="11">
        <v>0</v>
      </c>
      <c r="M367" s="11">
        <v>1</v>
      </c>
      <c r="N367" s="11" t="s">
        <v>584</v>
      </c>
      <c r="O367" s="15">
        <v>429.10445800000002</v>
      </c>
    </row>
    <row r="368" spans="2:15" ht="14.4" x14ac:dyDescent="0.3">
      <c r="B368" s="26" t="s">
        <v>581</v>
      </c>
      <c r="F368" s="8" t="s">
        <v>582</v>
      </c>
      <c r="G368" s="31" t="s">
        <v>583</v>
      </c>
      <c r="H368" s="28">
        <v>246.10040000000001</v>
      </c>
      <c r="I368" s="9" t="s">
        <v>12</v>
      </c>
      <c r="J368" s="11">
        <v>1</v>
      </c>
      <c r="K368" s="11">
        <v>0</v>
      </c>
      <c r="L368" s="11">
        <v>0</v>
      </c>
      <c r="M368" s="11">
        <v>1</v>
      </c>
      <c r="N368" s="11" t="s">
        <v>584</v>
      </c>
      <c r="O368" s="15">
        <v>429.10449999999997</v>
      </c>
    </row>
    <row r="369" spans="2:15" ht="14.4" x14ac:dyDescent="0.3">
      <c r="B369" s="26" t="s">
        <v>2300</v>
      </c>
      <c r="C369" s="35" t="s">
        <v>2301</v>
      </c>
      <c r="D369" s="37" t="s">
        <v>2302</v>
      </c>
      <c r="E369" s="40"/>
      <c r="F369" s="39" t="s">
        <v>2303</v>
      </c>
      <c r="G369" s="41" t="s">
        <v>2304</v>
      </c>
      <c r="H369" s="42">
        <v>253.21620611000003</v>
      </c>
      <c r="I369" s="9" t="s">
        <v>12</v>
      </c>
      <c r="J369" s="40">
        <v>1</v>
      </c>
      <c r="K369" s="40">
        <v>0</v>
      </c>
      <c r="L369" s="40">
        <v>0</v>
      </c>
      <c r="M369" s="11" t="s">
        <v>2201</v>
      </c>
      <c r="N369" s="11" t="s">
        <v>2305</v>
      </c>
      <c r="O369" s="15">
        <v>435.21294499999999</v>
      </c>
    </row>
    <row r="370" spans="2:15" ht="14.4" x14ac:dyDescent="0.3">
      <c r="B370" s="26" t="s">
        <v>585</v>
      </c>
      <c r="C370" s="9" t="s">
        <v>586</v>
      </c>
      <c r="D370" s="10">
        <v>107816</v>
      </c>
      <c r="F370" s="44" t="s">
        <v>587</v>
      </c>
      <c r="G370" s="34" t="s">
        <v>588</v>
      </c>
      <c r="H370" s="36">
        <v>253.07726500000012</v>
      </c>
      <c r="I370" s="9" t="s">
        <v>12</v>
      </c>
      <c r="J370" s="11">
        <v>1</v>
      </c>
      <c r="K370" s="11">
        <v>0</v>
      </c>
      <c r="L370" s="11">
        <v>0</v>
      </c>
      <c r="M370" s="11">
        <v>1</v>
      </c>
      <c r="N370" s="11" t="s">
        <v>589</v>
      </c>
      <c r="O370" s="15">
        <v>436.08128000000011</v>
      </c>
    </row>
    <row r="371" spans="2:15" ht="14.4" x14ac:dyDescent="0.3">
      <c r="B371" s="26" t="s">
        <v>2312</v>
      </c>
      <c r="F371" s="8" t="s">
        <v>2313</v>
      </c>
      <c r="G371" s="27" t="s">
        <v>2310</v>
      </c>
      <c r="H371" s="28">
        <v>254.22458</v>
      </c>
      <c r="I371" s="9" t="s">
        <v>12</v>
      </c>
      <c r="J371" s="11">
        <v>1</v>
      </c>
      <c r="K371" s="11">
        <v>0</v>
      </c>
      <c r="L371" s="11">
        <v>0</v>
      </c>
      <c r="M371" s="11" t="s">
        <v>2201</v>
      </c>
      <c r="N371" s="11" t="s">
        <v>2311</v>
      </c>
      <c r="O371" s="15">
        <v>437.22859999999997</v>
      </c>
    </row>
    <row r="372" spans="2:15" ht="14.4" x14ac:dyDescent="0.3">
      <c r="B372" s="26" t="s">
        <v>590</v>
      </c>
      <c r="F372" s="8" t="s">
        <v>591</v>
      </c>
      <c r="G372" s="27" t="s">
        <v>592</v>
      </c>
      <c r="H372" s="28">
        <v>222.19836000000001</v>
      </c>
      <c r="I372" s="9" t="s">
        <v>12</v>
      </c>
      <c r="J372" s="11">
        <v>0</v>
      </c>
      <c r="K372" s="11">
        <v>0</v>
      </c>
      <c r="L372" s="11">
        <v>1</v>
      </c>
      <c r="M372" s="11">
        <v>1</v>
      </c>
      <c r="N372" s="11" t="s">
        <v>593</v>
      </c>
      <c r="O372" s="15">
        <v>449.19220000000001</v>
      </c>
    </row>
    <row r="373" spans="2:15" ht="14.4" x14ac:dyDescent="0.3">
      <c r="B373" s="26" t="s">
        <v>2320</v>
      </c>
      <c r="C373" s="35" t="s">
        <v>2321</v>
      </c>
      <c r="D373" s="37" t="s">
        <v>2322</v>
      </c>
      <c r="E373" s="40"/>
      <c r="F373" s="39" t="s">
        <v>2323</v>
      </c>
      <c r="G373" s="60" t="s">
        <v>2324</v>
      </c>
      <c r="H373" s="42">
        <v>269.24750623</v>
      </c>
      <c r="I373" s="9" t="s">
        <v>12</v>
      </c>
      <c r="J373" s="61">
        <v>1</v>
      </c>
      <c r="K373" s="40">
        <v>0</v>
      </c>
      <c r="L373" s="40">
        <v>0</v>
      </c>
      <c r="M373" s="11" t="s">
        <v>2201</v>
      </c>
      <c r="N373" s="11" t="s">
        <v>2325</v>
      </c>
      <c r="O373" s="15">
        <v>451.24424499999998</v>
      </c>
    </row>
    <row r="374" spans="2:15" ht="14.4" x14ac:dyDescent="0.3">
      <c r="B374" s="26" t="s">
        <v>2331</v>
      </c>
      <c r="C374" s="35" t="s">
        <v>2332</v>
      </c>
      <c r="D374" s="37" t="s">
        <v>2333</v>
      </c>
      <c r="E374" s="40" t="s">
        <v>2334</v>
      </c>
      <c r="F374" s="39" t="s">
        <v>2335</v>
      </c>
      <c r="G374" s="41" t="s">
        <v>2336</v>
      </c>
      <c r="H374" s="42">
        <v>277.21620611000003</v>
      </c>
      <c r="I374" s="9" t="s">
        <v>12</v>
      </c>
      <c r="J374" s="40">
        <v>1</v>
      </c>
      <c r="K374" s="40">
        <v>0</v>
      </c>
      <c r="L374" s="40">
        <v>0</v>
      </c>
      <c r="M374" s="11" t="s">
        <v>2201</v>
      </c>
      <c r="N374" s="11" t="s">
        <v>2337</v>
      </c>
      <c r="O374" s="15">
        <v>459.21294499999999</v>
      </c>
    </row>
    <row r="375" spans="2:15" ht="14.4" x14ac:dyDescent="0.3">
      <c r="B375" s="29" t="s">
        <v>594</v>
      </c>
      <c r="F375" s="8" t="s">
        <v>595</v>
      </c>
      <c r="G375" s="27" t="s">
        <v>596</v>
      </c>
      <c r="H375" s="28">
        <v>278.15180900000001</v>
      </c>
      <c r="I375" s="9" t="s">
        <v>12</v>
      </c>
      <c r="J375" s="11">
        <v>1</v>
      </c>
      <c r="K375" s="11">
        <v>0</v>
      </c>
      <c r="L375" s="11">
        <v>0</v>
      </c>
      <c r="M375" s="11">
        <v>1</v>
      </c>
      <c r="N375" s="11" t="s">
        <v>597</v>
      </c>
      <c r="O375" s="15">
        <v>461.1558</v>
      </c>
    </row>
    <row r="376" spans="2:15" ht="14.4" x14ac:dyDescent="0.3">
      <c r="B376" s="29" t="s">
        <v>2350</v>
      </c>
      <c r="F376" s="8" t="s">
        <v>2351</v>
      </c>
      <c r="G376" s="27" t="s">
        <v>2348</v>
      </c>
      <c r="H376" s="28">
        <v>280.24020000000002</v>
      </c>
      <c r="I376" s="9" t="s">
        <v>12</v>
      </c>
      <c r="J376" s="11">
        <v>1</v>
      </c>
      <c r="K376" s="11">
        <v>0</v>
      </c>
      <c r="L376" s="11">
        <v>0</v>
      </c>
      <c r="M376" s="11" t="s">
        <v>2201</v>
      </c>
      <c r="N376" s="11" t="s">
        <v>2349</v>
      </c>
      <c r="O376" s="15">
        <v>463.24419999999998</v>
      </c>
    </row>
    <row r="377" spans="2:15" ht="14.4" x14ac:dyDescent="0.3">
      <c r="B377" s="29" t="s">
        <v>2352</v>
      </c>
      <c r="C377" s="54"/>
      <c r="F377" s="39" t="s">
        <v>2353</v>
      </c>
      <c r="G377" s="27" t="s">
        <v>2348</v>
      </c>
      <c r="H377" s="28">
        <v>280.24023</v>
      </c>
      <c r="I377" s="9" t="s">
        <v>12</v>
      </c>
      <c r="J377" s="40">
        <v>1</v>
      </c>
      <c r="K377" s="40">
        <v>0</v>
      </c>
      <c r="L377" s="40">
        <v>0</v>
      </c>
      <c r="M377" s="11" t="s">
        <v>2201</v>
      </c>
      <c r="N377" s="11" t="s">
        <v>2349</v>
      </c>
      <c r="O377" s="15">
        <v>463.24419999999998</v>
      </c>
    </row>
    <row r="378" spans="2:15" ht="14.4" x14ac:dyDescent="0.3">
      <c r="B378" s="26" t="s">
        <v>2364</v>
      </c>
      <c r="F378" s="8" t="s">
        <v>2365</v>
      </c>
      <c r="G378" s="31" t="s">
        <v>2358</v>
      </c>
      <c r="H378" s="28">
        <v>282.25587999999999</v>
      </c>
      <c r="I378" s="9" t="s">
        <v>12</v>
      </c>
      <c r="J378" s="61">
        <v>1</v>
      </c>
      <c r="K378" s="40">
        <v>0</v>
      </c>
      <c r="L378" s="40">
        <v>0</v>
      </c>
      <c r="M378" s="11" t="s">
        <v>2201</v>
      </c>
      <c r="N378" s="11" t="s">
        <v>2359</v>
      </c>
      <c r="O378" s="15">
        <v>465.25990000000002</v>
      </c>
    </row>
    <row r="379" spans="2:15" ht="14.4" x14ac:dyDescent="0.3">
      <c r="B379" s="26" t="s">
        <v>2366</v>
      </c>
      <c r="F379" s="8" t="s">
        <v>2367</v>
      </c>
      <c r="G379" s="27" t="s">
        <v>2358</v>
      </c>
      <c r="H379" s="28">
        <v>282.25587999999999</v>
      </c>
      <c r="I379" s="9" t="s">
        <v>12</v>
      </c>
      <c r="J379" s="11">
        <v>1</v>
      </c>
      <c r="K379" s="11">
        <v>0</v>
      </c>
      <c r="L379" s="11">
        <v>0</v>
      </c>
      <c r="M379" s="11" t="s">
        <v>2201</v>
      </c>
      <c r="N379" s="11" t="s">
        <v>2359</v>
      </c>
      <c r="O379" s="15">
        <v>465.25990000000002</v>
      </c>
    </row>
    <row r="380" spans="2:15" ht="14.4" x14ac:dyDescent="0.3">
      <c r="B380" s="29" t="s">
        <v>598</v>
      </c>
      <c r="C380" s="54"/>
      <c r="F380" s="8" t="s">
        <v>599</v>
      </c>
      <c r="G380" s="27" t="s">
        <v>600</v>
      </c>
      <c r="H380" s="28">
        <v>283.12079999999997</v>
      </c>
      <c r="I380" s="9" t="s">
        <v>12</v>
      </c>
      <c r="J380" s="11">
        <v>1</v>
      </c>
      <c r="K380" s="11">
        <v>0</v>
      </c>
      <c r="L380" s="11">
        <v>0</v>
      </c>
      <c r="M380" s="11">
        <v>1</v>
      </c>
      <c r="N380" s="11" t="s">
        <v>601</v>
      </c>
      <c r="O380" s="15">
        <v>466.12490000000003</v>
      </c>
    </row>
    <row r="381" spans="2:15" ht="14.4" x14ac:dyDescent="0.3">
      <c r="B381" s="26" t="s">
        <v>2374</v>
      </c>
      <c r="C381" s="35"/>
      <c r="D381" s="37">
        <v>72348</v>
      </c>
      <c r="E381" s="40"/>
      <c r="F381" s="39" t="s">
        <v>2375</v>
      </c>
      <c r="G381" s="41" t="s">
        <v>2376</v>
      </c>
      <c r="H381" s="42">
        <v>286.23766983000002</v>
      </c>
      <c r="I381" s="9" t="s">
        <v>12</v>
      </c>
      <c r="J381" s="40">
        <v>1</v>
      </c>
      <c r="K381" s="40">
        <v>0</v>
      </c>
      <c r="L381" s="40">
        <v>0</v>
      </c>
      <c r="M381" s="11" t="s">
        <v>2201</v>
      </c>
      <c r="N381" s="11" t="s">
        <v>2377</v>
      </c>
      <c r="O381" s="15">
        <v>468.23440900000003</v>
      </c>
    </row>
    <row r="382" spans="2:15" ht="14.4" x14ac:dyDescent="0.3">
      <c r="B382" s="26" t="s">
        <v>2378</v>
      </c>
      <c r="C382" s="35" t="s">
        <v>2379</v>
      </c>
      <c r="D382" s="37" t="s">
        <v>2380</v>
      </c>
      <c r="E382" s="40"/>
      <c r="F382" s="39" t="s">
        <v>2381</v>
      </c>
      <c r="G382" s="41" t="s">
        <v>2382</v>
      </c>
      <c r="H382" s="42">
        <v>297.27880635000002</v>
      </c>
      <c r="I382" s="9" t="s">
        <v>12</v>
      </c>
      <c r="J382" s="40">
        <v>1</v>
      </c>
      <c r="K382" s="40">
        <v>0</v>
      </c>
      <c r="L382" s="40">
        <v>0</v>
      </c>
      <c r="M382" s="11" t="s">
        <v>2201</v>
      </c>
      <c r="N382" s="11" t="s">
        <v>2383</v>
      </c>
      <c r="O382" s="15">
        <v>479.27554499999997</v>
      </c>
    </row>
    <row r="383" spans="2:15" ht="14.4" x14ac:dyDescent="0.3">
      <c r="B383" s="26" t="s">
        <v>2390</v>
      </c>
      <c r="F383" s="8" t="s">
        <v>2391</v>
      </c>
      <c r="G383" s="31" t="s">
        <v>2388</v>
      </c>
      <c r="H383" s="28">
        <v>298.28717999999998</v>
      </c>
      <c r="I383" s="9" t="s">
        <v>12</v>
      </c>
      <c r="J383" s="11">
        <v>1</v>
      </c>
      <c r="K383" s="11">
        <v>0</v>
      </c>
      <c r="L383" s="11">
        <v>0</v>
      </c>
      <c r="M383" s="11" t="s">
        <v>2201</v>
      </c>
      <c r="N383" s="11" t="s">
        <v>2389</v>
      </c>
      <c r="O383" s="15">
        <v>481.2912</v>
      </c>
    </row>
    <row r="384" spans="2:15" ht="14.4" x14ac:dyDescent="0.3">
      <c r="B384" s="26" t="s">
        <v>2404</v>
      </c>
      <c r="F384" s="8" t="s">
        <v>2405</v>
      </c>
      <c r="G384" s="31" t="s">
        <v>2402</v>
      </c>
      <c r="H384" s="28">
        <v>304.24020000000002</v>
      </c>
      <c r="I384" s="9" t="s">
        <v>12</v>
      </c>
      <c r="J384" s="11">
        <v>1</v>
      </c>
      <c r="K384" s="11">
        <v>0</v>
      </c>
      <c r="L384" s="11">
        <v>0</v>
      </c>
      <c r="M384" s="11" t="s">
        <v>2201</v>
      </c>
      <c r="N384" s="11" t="s">
        <v>2403</v>
      </c>
      <c r="O384" s="15">
        <v>487.24419999999998</v>
      </c>
    </row>
    <row r="385" spans="2:15" ht="14.4" x14ac:dyDescent="0.3">
      <c r="B385" s="29" t="s">
        <v>2412</v>
      </c>
      <c r="C385" s="35" t="s">
        <v>2543</v>
      </c>
      <c r="D385" s="37" t="s">
        <v>2413</v>
      </c>
      <c r="E385" s="40" t="s">
        <v>2414</v>
      </c>
      <c r="F385" s="39" t="s">
        <v>2415</v>
      </c>
      <c r="G385" s="41" t="s">
        <v>2416</v>
      </c>
      <c r="H385" s="42">
        <v>309.27880635000002</v>
      </c>
      <c r="I385" s="9" t="s">
        <v>12</v>
      </c>
      <c r="J385" s="40">
        <v>1</v>
      </c>
      <c r="K385" s="40">
        <v>0</v>
      </c>
      <c r="L385" s="40">
        <v>0</v>
      </c>
      <c r="M385" s="11" t="s">
        <v>2201</v>
      </c>
      <c r="N385" s="11" t="s">
        <v>2417</v>
      </c>
      <c r="O385" s="15">
        <v>491.27554499999997</v>
      </c>
    </row>
    <row r="386" spans="2:15" ht="14.4" x14ac:dyDescent="0.3">
      <c r="B386" s="26" t="s">
        <v>2430</v>
      </c>
      <c r="F386" s="8" t="s">
        <v>2431</v>
      </c>
      <c r="G386" s="31" t="s">
        <v>2428</v>
      </c>
      <c r="H386" s="28">
        <v>312.30282999999997</v>
      </c>
      <c r="I386" s="9" t="s">
        <v>12</v>
      </c>
      <c r="J386" s="11">
        <v>1</v>
      </c>
      <c r="K386" s="11">
        <v>0</v>
      </c>
      <c r="L386" s="11">
        <v>0</v>
      </c>
      <c r="M386" s="11" t="s">
        <v>2201</v>
      </c>
      <c r="N386" s="11" t="s">
        <v>2429</v>
      </c>
      <c r="O386" s="15">
        <v>495.30680000000001</v>
      </c>
    </row>
    <row r="387" spans="2:15" ht="14.4" x14ac:dyDescent="0.3">
      <c r="B387" s="26" t="s">
        <v>652</v>
      </c>
      <c r="C387" s="35"/>
      <c r="D387" s="37" t="s">
        <v>653</v>
      </c>
      <c r="E387" s="40" t="s">
        <v>654</v>
      </c>
      <c r="F387" s="39" t="s">
        <v>655</v>
      </c>
      <c r="G387" s="41" t="s">
        <v>656</v>
      </c>
      <c r="H387" s="42">
        <v>88.039304430000001</v>
      </c>
      <c r="I387" s="9" t="s">
        <v>12</v>
      </c>
      <c r="J387" s="40">
        <v>1</v>
      </c>
      <c r="K387" s="40">
        <v>1</v>
      </c>
      <c r="L387" s="11">
        <v>0</v>
      </c>
      <c r="M387" s="40">
        <f>J387+K387+L387</f>
        <v>2</v>
      </c>
      <c r="N387" s="11" t="s">
        <v>657</v>
      </c>
      <c r="O387" s="15">
        <v>496.02249900000004</v>
      </c>
    </row>
    <row r="388" spans="2:15" ht="14.4" x14ac:dyDescent="0.3">
      <c r="B388" s="26" t="s">
        <v>2432</v>
      </c>
      <c r="D388" s="10">
        <v>151008</v>
      </c>
      <c r="F388" s="8" t="s">
        <v>2433</v>
      </c>
      <c r="G388" s="27" t="s">
        <v>2434</v>
      </c>
      <c r="H388" s="33">
        <v>313.26169399100002</v>
      </c>
      <c r="I388" s="9" t="s">
        <v>12</v>
      </c>
      <c r="J388" s="11">
        <v>1</v>
      </c>
      <c r="K388" s="11">
        <v>0</v>
      </c>
      <c r="L388" s="11">
        <v>0</v>
      </c>
      <c r="M388" s="11" t="s">
        <v>2201</v>
      </c>
      <c r="N388" s="11" t="s">
        <v>2435</v>
      </c>
      <c r="O388" s="15">
        <v>496.26570900000002</v>
      </c>
    </row>
    <row r="389" spans="2:15" ht="14.4" x14ac:dyDescent="0.3">
      <c r="B389" s="26" t="s">
        <v>658</v>
      </c>
      <c r="D389" s="10">
        <v>970</v>
      </c>
      <c r="E389" s="11" t="s">
        <v>659</v>
      </c>
      <c r="F389" s="8" t="s">
        <v>660</v>
      </c>
      <c r="G389" s="34" t="s">
        <v>661</v>
      </c>
      <c r="H389" s="36">
        <v>132.00587323799999</v>
      </c>
      <c r="I389" s="9" t="s">
        <v>12</v>
      </c>
      <c r="J389" s="11">
        <v>2</v>
      </c>
      <c r="K389" s="11">
        <v>0</v>
      </c>
      <c r="L389" s="11">
        <v>0</v>
      </c>
      <c r="M389" s="11">
        <v>2</v>
      </c>
      <c r="N389" s="11" t="s">
        <v>662</v>
      </c>
      <c r="O389" s="15">
        <v>497.00651499999998</v>
      </c>
    </row>
    <row r="390" spans="2:15" ht="14.4" x14ac:dyDescent="0.3">
      <c r="B390" s="26" t="s">
        <v>667</v>
      </c>
      <c r="D390" s="10">
        <v>11686</v>
      </c>
      <c r="F390" s="8" t="s">
        <v>668</v>
      </c>
      <c r="G390" s="34" t="s">
        <v>665</v>
      </c>
      <c r="H390" s="36">
        <v>132.04225874400001</v>
      </c>
      <c r="I390" s="9" t="s">
        <v>12</v>
      </c>
      <c r="J390" s="11">
        <v>2</v>
      </c>
      <c r="K390" s="11">
        <v>0</v>
      </c>
      <c r="L390" s="11">
        <v>0</v>
      </c>
      <c r="M390" s="11">
        <v>2</v>
      </c>
      <c r="N390" s="11" t="s">
        <v>666</v>
      </c>
      <c r="O390" s="15">
        <v>497.04289999999997</v>
      </c>
    </row>
    <row r="391" spans="2:15" ht="14.4" x14ac:dyDescent="0.3">
      <c r="B391" s="29" t="s">
        <v>694</v>
      </c>
      <c r="F391" s="8" t="s">
        <v>695</v>
      </c>
      <c r="G391" s="31" t="s">
        <v>696</v>
      </c>
      <c r="H391" s="28">
        <v>142.02660800000001</v>
      </c>
      <c r="I391" s="9" t="s">
        <v>12</v>
      </c>
      <c r="J391" s="11">
        <v>2</v>
      </c>
      <c r="K391" s="11">
        <v>0</v>
      </c>
      <c r="L391" s="11">
        <v>0</v>
      </c>
      <c r="M391" s="11">
        <v>2</v>
      </c>
      <c r="N391" s="11" t="s">
        <v>697</v>
      </c>
      <c r="O391" s="15">
        <v>507.02730000000003</v>
      </c>
    </row>
    <row r="392" spans="2:15" ht="14.4" x14ac:dyDescent="0.3">
      <c r="B392" s="26" t="s">
        <v>702</v>
      </c>
      <c r="F392" s="8" t="s">
        <v>703</v>
      </c>
      <c r="G392" s="31" t="s">
        <v>700</v>
      </c>
      <c r="H392" s="28">
        <v>144.04220000000001</v>
      </c>
      <c r="I392" s="9" t="s">
        <v>12</v>
      </c>
      <c r="J392" s="11">
        <v>2</v>
      </c>
      <c r="K392" s="11">
        <v>0</v>
      </c>
      <c r="L392" s="11">
        <v>0</v>
      </c>
      <c r="M392" s="11">
        <v>2</v>
      </c>
      <c r="N392" s="11" t="s">
        <v>701</v>
      </c>
      <c r="O392" s="15">
        <v>509.04289999999997</v>
      </c>
    </row>
    <row r="393" spans="2:15" ht="14.4" x14ac:dyDescent="0.3">
      <c r="B393" s="26" t="s">
        <v>704</v>
      </c>
      <c r="F393" s="8" t="s">
        <v>705</v>
      </c>
      <c r="G393" s="27" t="s">
        <v>700</v>
      </c>
      <c r="H393" s="28">
        <v>144.042258</v>
      </c>
      <c r="I393" s="9" t="s">
        <v>12</v>
      </c>
      <c r="J393" s="11">
        <v>2</v>
      </c>
      <c r="K393" s="11">
        <v>0</v>
      </c>
      <c r="L393" s="11">
        <v>0</v>
      </c>
      <c r="M393" s="11">
        <v>2</v>
      </c>
      <c r="N393" s="11" t="s">
        <v>701</v>
      </c>
      <c r="O393" s="15">
        <v>509.04289999999997</v>
      </c>
    </row>
    <row r="394" spans="2:15" ht="14.4" x14ac:dyDescent="0.3">
      <c r="B394" s="26" t="s">
        <v>706</v>
      </c>
      <c r="D394" s="10">
        <v>535</v>
      </c>
      <c r="E394" s="11" t="s">
        <v>707</v>
      </c>
      <c r="F394" s="8" t="s">
        <v>708</v>
      </c>
      <c r="G394" s="34" t="s">
        <v>709</v>
      </c>
      <c r="H394" s="36">
        <v>101.047678473</v>
      </c>
      <c r="I394" s="9" t="s">
        <v>12</v>
      </c>
      <c r="J394" s="11">
        <v>1</v>
      </c>
      <c r="K394" s="11">
        <v>1</v>
      </c>
      <c r="L394" s="11">
        <v>0</v>
      </c>
      <c r="M394" s="11">
        <v>2</v>
      </c>
      <c r="N394" s="11" t="s">
        <v>710</v>
      </c>
      <c r="O394" s="15">
        <v>510.03814900000003</v>
      </c>
    </row>
    <row r="395" spans="2:15" ht="14.4" x14ac:dyDescent="0.3">
      <c r="B395" s="26" t="s">
        <v>719</v>
      </c>
      <c r="F395" s="8" t="s">
        <v>720</v>
      </c>
      <c r="G395" s="31" t="s">
        <v>717</v>
      </c>
      <c r="H395" s="28">
        <v>146.0215</v>
      </c>
      <c r="I395" s="9" t="s">
        <v>12</v>
      </c>
      <c r="J395" s="11">
        <v>2</v>
      </c>
      <c r="K395" s="11">
        <v>0</v>
      </c>
      <c r="L395" s="11">
        <v>0</v>
      </c>
      <c r="M395" s="11">
        <v>2</v>
      </c>
      <c r="N395" s="11" t="s">
        <v>718</v>
      </c>
      <c r="O395" s="15">
        <v>511.0222</v>
      </c>
    </row>
    <row r="396" spans="2:15" ht="14.4" x14ac:dyDescent="0.3">
      <c r="B396" s="26" t="s">
        <v>725</v>
      </c>
      <c r="D396" s="10">
        <v>11701</v>
      </c>
      <c r="F396" s="8" t="s">
        <v>726</v>
      </c>
      <c r="G396" s="27" t="s">
        <v>257</v>
      </c>
      <c r="H396" s="36">
        <v>146.05790880800001</v>
      </c>
      <c r="I396" s="9" t="s">
        <v>12</v>
      </c>
      <c r="J396" s="11">
        <v>2</v>
      </c>
      <c r="K396" s="11">
        <v>0</v>
      </c>
      <c r="L396" s="11">
        <v>0</v>
      </c>
      <c r="M396" s="11">
        <v>2</v>
      </c>
      <c r="N396" s="11" t="s">
        <v>724</v>
      </c>
      <c r="O396" s="15">
        <v>511.05855000000003</v>
      </c>
    </row>
    <row r="397" spans="2:15" ht="14.4" x14ac:dyDescent="0.3">
      <c r="B397" s="29" t="s">
        <v>727</v>
      </c>
      <c r="F397" s="39" t="s">
        <v>728</v>
      </c>
      <c r="G397" s="27" t="s">
        <v>257</v>
      </c>
      <c r="H397" s="28">
        <v>146.05789999999999</v>
      </c>
      <c r="I397" s="9" t="s">
        <v>12</v>
      </c>
      <c r="J397" s="11">
        <v>2</v>
      </c>
      <c r="K397" s="11">
        <v>0</v>
      </c>
      <c r="L397" s="11">
        <v>0</v>
      </c>
      <c r="M397" s="11">
        <v>2</v>
      </c>
      <c r="N397" s="11" t="s">
        <v>724</v>
      </c>
      <c r="O397" s="15">
        <v>511.05860000000001</v>
      </c>
    </row>
    <row r="398" spans="2:15" ht="14.4" x14ac:dyDescent="0.3">
      <c r="B398" s="29" t="s">
        <v>2441</v>
      </c>
      <c r="C398" s="9" t="s">
        <v>2442</v>
      </c>
      <c r="D398" s="10">
        <v>445580</v>
      </c>
      <c r="E398" s="11" t="s">
        <v>2443</v>
      </c>
      <c r="F398" s="8" t="s">
        <v>2444</v>
      </c>
      <c r="G398" s="34" t="s">
        <v>2445</v>
      </c>
      <c r="H398" s="36">
        <v>328.24013500000001</v>
      </c>
      <c r="I398" s="9" t="s">
        <v>12</v>
      </c>
      <c r="J398" s="11">
        <v>1</v>
      </c>
      <c r="K398" s="11">
        <v>0</v>
      </c>
      <c r="L398" s="11">
        <v>0</v>
      </c>
      <c r="M398" s="11" t="s">
        <v>2201</v>
      </c>
      <c r="N398" s="11" t="s">
        <v>2446</v>
      </c>
      <c r="O398" s="15">
        <v>511.24414999999999</v>
      </c>
    </row>
    <row r="399" spans="2:15" ht="14.4" x14ac:dyDescent="0.3">
      <c r="B399" s="26" t="s">
        <v>745</v>
      </c>
      <c r="C399" s="55" t="s">
        <v>746</v>
      </c>
      <c r="D399" s="46">
        <v>440119</v>
      </c>
      <c r="E399" s="40" t="s">
        <v>747</v>
      </c>
      <c r="F399" s="39" t="s">
        <v>241</v>
      </c>
      <c r="G399" s="41" t="s">
        <v>748</v>
      </c>
      <c r="H399" s="42">
        <v>148.06043379000002</v>
      </c>
      <c r="I399" s="9" t="s">
        <v>12</v>
      </c>
      <c r="J399" s="40">
        <v>2</v>
      </c>
      <c r="K399" s="40">
        <v>0</v>
      </c>
      <c r="L399" s="40">
        <v>0</v>
      </c>
      <c r="M399" s="40">
        <f>J399+K399+L399</f>
        <v>2</v>
      </c>
      <c r="N399" s="11" t="s">
        <v>735</v>
      </c>
      <c r="O399" s="15">
        <v>512.05379900000003</v>
      </c>
    </row>
    <row r="400" spans="2:15" ht="14.4" x14ac:dyDescent="0.3">
      <c r="B400" s="26" t="s">
        <v>749</v>
      </c>
      <c r="F400" s="8" t="s">
        <v>750</v>
      </c>
      <c r="G400" s="31" t="s">
        <v>79</v>
      </c>
      <c r="H400" s="28">
        <v>103.063328</v>
      </c>
      <c r="I400" s="9" t="s">
        <v>12</v>
      </c>
      <c r="J400" s="11">
        <v>1</v>
      </c>
      <c r="K400" s="11">
        <v>1</v>
      </c>
      <c r="L400" s="11">
        <v>0</v>
      </c>
      <c r="M400" s="11">
        <v>2</v>
      </c>
      <c r="N400" s="11" t="s">
        <v>735</v>
      </c>
      <c r="O400" s="15">
        <v>512.05380000000002</v>
      </c>
    </row>
    <row r="401" spans="2:15" ht="14.4" x14ac:dyDescent="0.3">
      <c r="B401" s="29" t="s">
        <v>751</v>
      </c>
      <c r="F401" s="8" t="s">
        <v>752</v>
      </c>
      <c r="G401" s="31" t="s">
        <v>79</v>
      </c>
      <c r="H401" s="28">
        <v>103.0633</v>
      </c>
      <c r="I401" s="9" t="s">
        <v>12</v>
      </c>
      <c r="J401" s="11">
        <v>1</v>
      </c>
      <c r="K401" s="11">
        <v>1</v>
      </c>
      <c r="L401" s="11">
        <v>0</v>
      </c>
      <c r="M401" s="11">
        <v>2</v>
      </c>
      <c r="N401" s="11" t="s">
        <v>735</v>
      </c>
      <c r="O401" s="15">
        <v>512.05380000000002</v>
      </c>
    </row>
    <row r="402" spans="2:15" ht="14.4" x14ac:dyDescent="0.3">
      <c r="B402" s="26" t="s">
        <v>755</v>
      </c>
      <c r="D402" s="37" t="s">
        <v>756</v>
      </c>
      <c r="E402" s="40" t="s">
        <v>757</v>
      </c>
      <c r="F402" s="39" t="s">
        <v>758</v>
      </c>
      <c r="G402" s="41" t="s">
        <v>610</v>
      </c>
      <c r="H402" s="42">
        <v>105.01823462999999</v>
      </c>
      <c r="I402" s="9" t="s">
        <v>12</v>
      </c>
      <c r="J402" s="40">
        <v>1</v>
      </c>
      <c r="K402" s="40">
        <v>0</v>
      </c>
      <c r="L402" s="11">
        <v>1</v>
      </c>
      <c r="M402" s="40">
        <f>J402+K402+L402</f>
        <v>2</v>
      </c>
      <c r="N402" s="11" t="s">
        <v>759</v>
      </c>
      <c r="O402" s="15">
        <v>513.00143000000003</v>
      </c>
    </row>
    <row r="403" spans="2:15" ht="14.4" x14ac:dyDescent="0.3">
      <c r="B403" s="29" t="s">
        <v>765</v>
      </c>
      <c r="D403" s="10">
        <v>92135</v>
      </c>
      <c r="E403" s="11">
        <v>1089</v>
      </c>
      <c r="F403" s="8" t="s">
        <v>766</v>
      </c>
      <c r="G403" s="34" t="s">
        <v>763</v>
      </c>
      <c r="H403" s="36">
        <v>104.04727499999997</v>
      </c>
      <c r="I403" s="9" t="s">
        <v>12</v>
      </c>
      <c r="J403" s="11">
        <v>1</v>
      </c>
      <c r="K403" s="11">
        <v>0</v>
      </c>
      <c r="L403" s="11">
        <v>1</v>
      </c>
      <c r="M403" s="11">
        <v>2</v>
      </c>
      <c r="N403" s="11" t="s">
        <v>764</v>
      </c>
      <c r="O403" s="15">
        <v>513.03779999999995</v>
      </c>
    </row>
    <row r="404" spans="2:15" ht="14.4" x14ac:dyDescent="0.3">
      <c r="B404" s="26" t="s">
        <v>767</v>
      </c>
      <c r="F404" s="8" t="s">
        <v>768</v>
      </c>
      <c r="G404" s="31" t="s">
        <v>763</v>
      </c>
      <c r="H404" s="28">
        <v>104.04734000000001</v>
      </c>
      <c r="I404" s="9" t="s">
        <v>12</v>
      </c>
      <c r="J404" s="11">
        <v>1</v>
      </c>
      <c r="K404" s="11">
        <v>0</v>
      </c>
      <c r="L404" s="11">
        <v>1</v>
      </c>
      <c r="M404" s="11">
        <v>2</v>
      </c>
      <c r="N404" s="11" t="s">
        <v>764</v>
      </c>
      <c r="O404" s="15">
        <v>513.03779999999995</v>
      </c>
    </row>
    <row r="405" spans="2:15" ht="14.4" x14ac:dyDescent="0.3">
      <c r="B405" s="29" t="s">
        <v>769</v>
      </c>
      <c r="E405" s="32"/>
      <c r="F405" s="47" t="s">
        <v>770</v>
      </c>
      <c r="G405" s="27" t="s">
        <v>763</v>
      </c>
      <c r="H405" s="28">
        <v>104.04730000000001</v>
      </c>
      <c r="I405" s="9" t="s">
        <v>12</v>
      </c>
      <c r="J405" s="11">
        <v>1</v>
      </c>
      <c r="K405" s="11">
        <v>0</v>
      </c>
      <c r="L405" s="11">
        <v>1</v>
      </c>
      <c r="M405" s="11">
        <v>2</v>
      </c>
      <c r="N405" s="11" t="s">
        <v>764</v>
      </c>
      <c r="O405" s="15">
        <v>513.03779999999995</v>
      </c>
    </row>
    <row r="406" spans="2:15" ht="14.4" x14ac:dyDescent="0.3">
      <c r="B406" s="29" t="s">
        <v>779</v>
      </c>
      <c r="C406" s="9" t="s">
        <v>780</v>
      </c>
      <c r="D406" s="10">
        <v>92779</v>
      </c>
      <c r="F406" s="8" t="s">
        <v>781</v>
      </c>
      <c r="G406" s="34" t="s">
        <v>763</v>
      </c>
      <c r="H406" s="36">
        <v>104.04782300000007</v>
      </c>
      <c r="I406" s="9" t="s">
        <v>12</v>
      </c>
      <c r="J406" s="11">
        <v>1</v>
      </c>
      <c r="K406" s="11">
        <v>0</v>
      </c>
      <c r="L406" s="11">
        <v>1</v>
      </c>
      <c r="M406" s="11">
        <v>2</v>
      </c>
      <c r="N406" s="11" t="s">
        <v>764</v>
      </c>
      <c r="O406" s="15">
        <v>513.03829300000007</v>
      </c>
    </row>
    <row r="407" spans="2:15" ht="14.4" x14ac:dyDescent="0.3">
      <c r="B407" s="29" t="s">
        <v>2447</v>
      </c>
      <c r="C407" s="9" t="s">
        <v>2448</v>
      </c>
      <c r="D407" s="10">
        <v>6441454</v>
      </c>
      <c r="F407" s="8" t="s">
        <v>2449</v>
      </c>
      <c r="G407" s="34" t="s">
        <v>2450</v>
      </c>
      <c r="H407" s="36">
        <v>330.25578500000006</v>
      </c>
      <c r="I407" s="9" t="s">
        <v>12</v>
      </c>
      <c r="J407" s="11">
        <v>1</v>
      </c>
      <c r="K407" s="11">
        <v>0</v>
      </c>
      <c r="L407" s="11">
        <v>0</v>
      </c>
      <c r="M407" s="11" t="s">
        <v>2201</v>
      </c>
      <c r="N407" s="11" t="s">
        <v>2451</v>
      </c>
      <c r="O407" s="15">
        <v>513.25980000000004</v>
      </c>
    </row>
    <row r="408" spans="2:15" ht="14.4" x14ac:dyDescent="0.3">
      <c r="B408" s="29" t="s">
        <v>2452</v>
      </c>
      <c r="C408" s="35"/>
      <c r="D408" s="37"/>
      <c r="E408" s="40"/>
      <c r="F408" s="39" t="s">
        <v>2453</v>
      </c>
      <c r="G408" s="27" t="s">
        <v>2450</v>
      </c>
      <c r="H408" s="28">
        <v>330.25587999999999</v>
      </c>
      <c r="I408" s="9" t="s">
        <v>12</v>
      </c>
      <c r="J408" s="40">
        <v>1</v>
      </c>
      <c r="K408" s="40">
        <v>0</v>
      </c>
      <c r="L408" s="40">
        <v>0</v>
      </c>
      <c r="M408" s="11" t="s">
        <v>2201</v>
      </c>
      <c r="N408" s="11" t="s">
        <v>2451</v>
      </c>
      <c r="O408" s="15">
        <v>513.25990000000002</v>
      </c>
    </row>
    <row r="409" spans="2:15" ht="14.4" x14ac:dyDescent="0.3">
      <c r="B409" s="26" t="s">
        <v>2460</v>
      </c>
      <c r="C409" s="9" t="s">
        <v>2461</v>
      </c>
      <c r="D409" s="10">
        <v>5312557</v>
      </c>
      <c r="F409" s="8" t="s">
        <v>2462</v>
      </c>
      <c r="G409" s="34" t="s">
        <v>2463</v>
      </c>
      <c r="H409" s="36">
        <v>334.28708500000005</v>
      </c>
      <c r="I409" s="9" t="s">
        <v>12</v>
      </c>
      <c r="J409" s="11">
        <v>1</v>
      </c>
      <c r="K409" s="11">
        <v>0</v>
      </c>
      <c r="L409" s="11">
        <v>0</v>
      </c>
      <c r="M409" s="11" t="s">
        <v>2201</v>
      </c>
      <c r="N409" s="11" t="s">
        <v>2464</v>
      </c>
      <c r="O409" s="15">
        <v>517.29110000000003</v>
      </c>
    </row>
    <row r="410" spans="2:15" ht="14.4" x14ac:dyDescent="0.3">
      <c r="B410" s="29" t="s">
        <v>2471</v>
      </c>
      <c r="F410" s="8" t="s">
        <v>2472</v>
      </c>
      <c r="G410" s="31" t="s">
        <v>2469</v>
      </c>
      <c r="H410" s="28">
        <v>338.31848000000002</v>
      </c>
      <c r="I410" s="9" t="s">
        <v>12</v>
      </c>
      <c r="J410" s="11">
        <v>1</v>
      </c>
      <c r="K410" s="11">
        <v>0</v>
      </c>
      <c r="L410" s="11">
        <v>0</v>
      </c>
      <c r="M410" s="11" t="s">
        <v>2201</v>
      </c>
      <c r="N410" s="11" t="s">
        <v>2470</v>
      </c>
      <c r="O410" s="15">
        <v>521.32249999999999</v>
      </c>
    </row>
    <row r="411" spans="2:15" ht="14.4" x14ac:dyDescent="0.3">
      <c r="B411" s="26" t="s">
        <v>2473</v>
      </c>
      <c r="D411" s="10">
        <v>6436908</v>
      </c>
      <c r="F411" s="8" t="s">
        <v>2474</v>
      </c>
      <c r="G411" s="34" t="s">
        <v>2475</v>
      </c>
      <c r="H411" s="36">
        <v>339.27734405500001</v>
      </c>
      <c r="I411" s="9" t="s">
        <v>12</v>
      </c>
      <c r="J411" s="11">
        <v>1</v>
      </c>
      <c r="K411" s="11">
        <v>0</v>
      </c>
      <c r="L411" s="11">
        <v>0</v>
      </c>
      <c r="M411" s="11" t="s">
        <v>2201</v>
      </c>
      <c r="N411" s="11" t="s">
        <v>2476</v>
      </c>
      <c r="O411" s="15">
        <v>522.28135900000007</v>
      </c>
    </row>
    <row r="412" spans="2:15" ht="14.4" x14ac:dyDescent="0.3">
      <c r="B412" s="26" t="s">
        <v>816</v>
      </c>
      <c r="D412" s="10">
        <v>71</v>
      </c>
      <c r="E412" s="11" t="s">
        <v>817</v>
      </c>
      <c r="F412" s="8" t="s">
        <v>818</v>
      </c>
      <c r="G412" s="34" t="s">
        <v>819</v>
      </c>
      <c r="H412" s="33">
        <v>160.03717336599999</v>
      </c>
      <c r="I412" s="9" t="s">
        <v>12</v>
      </c>
      <c r="J412" s="11">
        <v>2</v>
      </c>
      <c r="K412" s="11">
        <v>0</v>
      </c>
      <c r="L412" s="11">
        <v>0</v>
      </c>
      <c r="M412" s="11">
        <v>2</v>
      </c>
      <c r="N412" s="11" t="s">
        <v>820</v>
      </c>
      <c r="O412" s="15">
        <v>525.03781499999991</v>
      </c>
    </row>
    <row r="413" spans="2:15" ht="14.4" x14ac:dyDescent="0.3">
      <c r="B413" s="26" t="s">
        <v>826</v>
      </c>
      <c r="D413" s="10">
        <v>20984</v>
      </c>
      <c r="F413" s="8" t="s">
        <v>827</v>
      </c>
      <c r="G413" s="27" t="s">
        <v>824</v>
      </c>
      <c r="H413" s="33">
        <v>160.07355887200001</v>
      </c>
      <c r="I413" s="9" t="s">
        <v>12</v>
      </c>
      <c r="J413" s="11">
        <v>2</v>
      </c>
      <c r="K413" s="11">
        <v>0</v>
      </c>
      <c r="L413" s="11">
        <v>0</v>
      </c>
      <c r="M413" s="11">
        <v>2</v>
      </c>
      <c r="N413" s="11" t="s">
        <v>825</v>
      </c>
      <c r="O413" s="15">
        <v>525.07420000000002</v>
      </c>
    </row>
    <row r="414" spans="2:15" ht="14.4" x14ac:dyDescent="0.3">
      <c r="B414" s="29" t="s">
        <v>839</v>
      </c>
      <c r="F414" s="8" t="s">
        <v>840</v>
      </c>
      <c r="G414" s="31" t="s">
        <v>837</v>
      </c>
      <c r="H414" s="28">
        <v>117.07897800000001</v>
      </c>
      <c r="I414" s="9" t="s">
        <v>12</v>
      </c>
      <c r="J414" s="11">
        <v>1</v>
      </c>
      <c r="K414" s="11">
        <v>1</v>
      </c>
      <c r="L414" s="11">
        <v>0</v>
      </c>
      <c r="M414" s="11">
        <v>2</v>
      </c>
      <c r="N414" s="11" t="s">
        <v>838</v>
      </c>
      <c r="O414" s="15">
        <v>526.06939999999997</v>
      </c>
    </row>
    <row r="415" spans="2:15" ht="14.4" x14ac:dyDescent="0.3">
      <c r="B415" s="26" t="s">
        <v>842</v>
      </c>
      <c r="C415" s="35" t="s">
        <v>843</v>
      </c>
      <c r="D415" s="37" t="s">
        <v>844</v>
      </c>
      <c r="E415" s="40" t="s">
        <v>845</v>
      </c>
      <c r="F415" s="39" t="s">
        <v>846</v>
      </c>
      <c r="G415" s="41" t="s">
        <v>847</v>
      </c>
      <c r="H415" s="42">
        <v>162.07608385000003</v>
      </c>
      <c r="I415" s="9" t="s">
        <v>12</v>
      </c>
      <c r="J415" s="40">
        <v>2</v>
      </c>
      <c r="K415" s="40">
        <v>0</v>
      </c>
      <c r="L415" s="40">
        <v>0</v>
      </c>
      <c r="M415" s="40">
        <f>J415+K415+L415</f>
        <v>2</v>
      </c>
      <c r="N415" s="11" t="s">
        <v>838</v>
      </c>
      <c r="O415" s="15">
        <v>526.06944899999996</v>
      </c>
    </row>
    <row r="416" spans="2:15" ht="14.4" x14ac:dyDescent="0.3">
      <c r="B416" s="26" t="s">
        <v>856</v>
      </c>
      <c r="D416" s="10">
        <v>99823</v>
      </c>
      <c r="F416" s="8" t="s">
        <v>857</v>
      </c>
      <c r="G416" s="34" t="s">
        <v>854</v>
      </c>
      <c r="H416" s="36">
        <v>118.06299499999996</v>
      </c>
      <c r="I416" s="9" t="s">
        <v>12</v>
      </c>
      <c r="J416" s="11">
        <v>1</v>
      </c>
      <c r="K416" s="11">
        <v>0</v>
      </c>
      <c r="L416" s="11">
        <v>1</v>
      </c>
      <c r="M416" s="11">
        <v>2</v>
      </c>
      <c r="N416" s="11" t="s">
        <v>855</v>
      </c>
      <c r="O416" s="15">
        <v>527.05346499999996</v>
      </c>
    </row>
    <row r="417" spans="2:15" ht="14.4" x14ac:dyDescent="0.3">
      <c r="B417" s="26" t="s">
        <v>858</v>
      </c>
      <c r="F417" s="39" t="s">
        <v>859</v>
      </c>
      <c r="G417" s="31" t="s">
        <v>854</v>
      </c>
      <c r="H417" s="28">
        <v>118.063</v>
      </c>
      <c r="I417" s="9" t="s">
        <v>12</v>
      </c>
      <c r="J417" s="11">
        <v>1</v>
      </c>
      <c r="K417" s="11">
        <v>0</v>
      </c>
      <c r="L417" s="11">
        <v>1</v>
      </c>
      <c r="M417" s="11">
        <v>2</v>
      </c>
      <c r="N417" s="11" t="s">
        <v>855</v>
      </c>
      <c r="O417" s="15">
        <v>527.05349999999999</v>
      </c>
    </row>
    <row r="418" spans="2:15" ht="14.4" x14ac:dyDescent="0.3">
      <c r="B418" s="26" t="s">
        <v>871</v>
      </c>
      <c r="D418" s="10">
        <v>428</v>
      </c>
      <c r="E418" s="11" t="s">
        <v>872</v>
      </c>
      <c r="F418" s="8" t="s">
        <v>873</v>
      </c>
      <c r="G418" s="27" t="s">
        <v>874</v>
      </c>
      <c r="H418" s="33">
        <v>74.084398329999999</v>
      </c>
      <c r="I418" s="9" t="s">
        <v>12</v>
      </c>
      <c r="J418" s="11">
        <v>0</v>
      </c>
      <c r="K418" s="11">
        <v>2</v>
      </c>
      <c r="L418" s="11">
        <v>0</v>
      </c>
      <c r="M418" s="11">
        <v>2</v>
      </c>
      <c r="N418" s="11" t="s">
        <v>875</v>
      </c>
      <c r="O418" s="15">
        <v>527.06469800000002</v>
      </c>
    </row>
    <row r="419" spans="2:15" ht="14.4" x14ac:dyDescent="0.3">
      <c r="B419" s="26" t="s">
        <v>876</v>
      </c>
      <c r="F419" s="8" t="s">
        <v>877</v>
      </c>
      <c r="G419" s="31" t="s">
        <v>874</v>
      </c>
      <c r="H419" s="28">
        <v>74.084397999999993</v>
      </c>
      <c r="I419" s="9" t="s">
        <v>12</v>
      </c>
      <c r="J419" s="11">
        <v>0</v>
      </c>
      <c r="K419" s="11">
        <v>2</v>
      </c>
      <c r="L419" s="11">
        <v>0</v>
      </c>
      <c r="M419" s="11">
        <v>2</v>
      </c>
      <c r="N419" s="11" t="s">
        <v>875</v>
      </c>
      <c r="O419" s="15">
        <v>527.06470000000002</v>
      </c>
    </row>
    <row r="420" spans="2:15" ht="14.4" x14ac:dyDescent="0.3">
      <c r="B420" s="26" t="s">
        <v>878</v>
      </c>
      <c r="D420" s="10">
        <v>4</v>
      </c>
      <c r="E420" s="11" t="s">
        <v>879</v>
      </c>
      <c r="F420" s="8" t="s">
        <v>880</v>
      </c>
      <c r="G420" s="34" t="s">
        <v>128</v>
      </c>
      <c r="H420" s="36">
        <v>75.068413914999994</v>
      </c>
      <c r="I420" s="9" t="s">
        <v>12</v>
      </c>
      <c r="J420" s="11">
        <v>0</v>
      </c>
      <c r="K420" s="11">
        <v>1</v>
      </c>
      <c r="L420" s="11">
        <v>1</v>
      </c>
      <c r="M420" s="11">
        <v>2</v>
      </c>
      <c r="N420" s="11" t="s">
        <v>881</v>
      </c>
      <c r="O420" s="15">
        <v>528.04871400000002</v>
      </c>
    </row>
    <row r="421" spans="2:15" ht="14.4" x14ac:dyDescent="0.3">
      <c r="B421" s="26" t="s">
        <v>882</v>
      </c>
      <c r="C421" s="35"/>
      <c r="D421" s="37" t="s">
        <v>883</v>
      </c>
      <c r="E421" s="40" t="s">
        <v>884</v>
      </c>
      <c r="F421" s="8" t="s">
        <v>885</v>
      </c>
      <c r="G421" s="41" t="s">
        <v>886</v>
      </c>
      <c r="H421" s="42">
        <v>119.98811600000001</v>
      </c>
      <c r="I421" s="9" t="s">
        <v>12</v>
      </c>
      <c r="J421" s="40">
        <v>1</v>
      </c>
      <c r="K421" s="40">
        <v>0</v>
      </c>
      <c r="L421" s="11">
        <v>1</v>
      </c>
      <c r="M421" s="40">
        <f>J421+K421+L421</f>
        <v>2</v>
      </c>
      <c r="N421" s="11" t="s">
        <v>887</v>
      </c>
      <c r="O421" s="15">
        <v>528.979063</v>
      </c>
    </row>
    <row r="422" spans="2:15" ht="14.4" x14ac:dyDescent="0.3">
      <c r="B422" s="26" t="s">
        <v>888</v>
      </c>
      <c r="F422" s="8" t="s">
        <v>889</v>
      </c>
      <c r="G422" s="27" t="s">
        <v>890</v>
      </c>
      <c r="H422" s="28">
        <v>120.0423</v>
      </c>
      <c r="I422" s="9" t="s">
        <v>166</v>
      </c>
      <c r="J422" s="11">
        <v>1</v>
      </c>
      <c r="K422" s="11">
        <v>0</v>
      </c>
      <c r="L422" s="11">
        <v>1</v>
      </c>
      <c r="M422" s="11">
        <v>2</v>
      </c>
      <c r="N422" s="11" t="s">
        <v>891</v>
      </c>
      <c r="O422" s="15">
        <v>529.03269999999998</v>
      </c>
    </row>
    <row r="423" spans="2:15" ht="14.4" x14ac:dyDescent="0.3">
      <c r="B423" s="29" t="s">
        <v>892</v>
      </c>
      <c r="F423" s="8" t="s">
        <v>893</v>
      </c>
      <c r="G423" s="27" t="s">
        <v>890</v>
      </c>
      <c r="H423" s="28">
        <v>120.0423</v>
      </c>
      <c r="I423" s="9" t="s">
        <v>166</v>
      </c>
      <c r="J423" s="11">
        <v>1</v>
      </c>
      <c r="K423" s="11">
        <v>0</v>
      </c>
      <c r="L423" s="11">
        <v>1</v>
      </c>
      <c r="M423" s="11">
        <v>2</v>
      </c>
      <c r="N423" s="11" t="s">
        <v>891</v>
      </c>
      <c r="O423" s="15">
        <v>529.03269999999998</v>
      </c>
    </row>
    <row r="424" spans="2:15" ht="14.4" x14ac:dyDescent="0.3">
      <c r="B424" s="26" t="s">
        <v>894</v>
      </c>
      <c r="F424" s="8" t="s">
        <v>895</v>
      </c>
      <c r="G424" s="31" t="s">
        <v>890</v>
      </c>
      <c r="H424" s="28">
        <v>120.0423</v>
      </c>
      <c r="I424" s="9" t="s">
        <v>166</v>
      </c>
      <c r="J424" s="11">
        <v>1</v>
      </c>
      <c r="K424" s="11">
        <v>0</v>
      </c>
      <c r="L424" s="11">
        <v>1</v>
      </c>
      <c r="M424" s="11">
        <v>2</v>
      </c>
      <c r="N424" s="11" t="s">
        <v>891</v>
      </c>
      <c r="O424" s="15">
        <v>529.03269999999998</v>
      </c>
    </row>
    <row r="425" spans="2:15" ht="14.4" x14ac:dyDescent="0.3">
      <c r="B425" s="29" t="s">
        <v>896</v>
      </c>
      <c r="C425" s="54"/>
      <c r="F425" s="8" t="s">
        <v>897</v>
      </c>
      <c r="G425" s="27" t="s">
        <v>890</v>
      </c>
      <c r="H425" s="28">
        <v>120.0423</v>
      </c>
      <c r="I425" s="9" t="s">
        <v>166</v>
      </c>
      <c r="J425" s="11">
        <v>1</v>
      </c>
      <c r="K425" s="11">
        <v>0</v>
      </c>
      <c r="L425" s="11">
        <v>1</v>
      </c>
      <c r="M425" s="11">
        <v>2</v>
      </c>
      <c r="N425" s="11" t="s">
        <v>891</v>
      </c>
      <c r="O425" s="15">
        <v>529.03269999999998</v>
      </c>
    </row>
    <row r="426" spans="2:15" ht="14.4" x14ac:dyDescent="0.3">
      <c r="B426" s="26" t="s">
        <v>898</v>
      </c>
      <c r="C426" s="35"/>
      <c r="D426" s="37" t="s">
        <v>899</v>
      </c>
      <c r="E426" s="40" t="s">
        <v>900</v>
      </c>
      <c r="F426" s="39" t="s">
        <v>901</v>
      </c>
      <c r="G426" s="41" t="s">
        <v>902</v>
      </c>
      <c r="H426" s="42">
        <v>77.059705510000001</v>
      </c>
      <c r="I426" s="9" t="s">
        <v>12</v>
      </c>
      <c r="J426" s="40">
        <v>0</v>
      </c>
      <c r="K426" s="40">
        <v>0</v>
      </c>
      <c r="L426" s="11">
        <v>2</v>
      </c>
      <c r="M426" s="40">
        <f>J426+K426+L426</f>
        <v>2</v>
      </c>
      <c r="N426" s="11" t="s">
        <v>891</v>
      </c>
      <c r="O426" s="15">
        <v>529.0327299999999</v>
      </c>
    </row>
    <row r="427" spans="2:15" ht="14.4" x14ac:dyDescent="0.3">
      <c r="B427" s="26" t="s">
        <v>908</v>
      </c>
      <c r="C427" s="35"/>
      <c r="D427" s="37" t="s">
        <v>909</v>
      </c>
      <c r="E427" s="40" t="s">
        <v>910</v>
      </c>
      <c r="F427" s="39" t="s">
        <v>241</v>
      </c>
      <c r="G427" s="41" t="s">
        <v>911</v>
      </c>
      <c r="H427" s="42">
        <v>149.02669082</v>
      </c>
      <c r="I427" s="9" t="s">
        <v>12</v>
      </c>
      <c r="J427" s="40">
        <v>0</v>
      </c>
      <c r="K427" s="40">
        <v>0</v>
      </c>
      <c r="L427" s="11">
        <v>2</v>
      </c>
      <c r="M427" s="40">
        <f>J427+K427+L427</f>
        <v>2</v>
      </c>
      <c r="N427" s="11" t="s">
        <v>912</v>
      </c>
      <c r="O427" s="15">
        <v>530.994236</v>
      </c>
    </row>
    <row r="428" spans="2:15" ht="14.4" x14ac:dyDescent="0.3">
      <c r="B428" s="29" t="s">
        <v>913</v>
      </c>
      <c r="F428" s="8" t="s">
        <v>914</v>
      </c>
      <c r="G428" s="27" t="s">
        <v>915</v>
      </c>
      <c r="H428" s="28">
        <v>166.0266</v>
      </c>
      <c r="I428" s="9" t="s">
        <v>12</v>
      </c>
      <c r="J428" s="11">
        <v>2</v>
      </c>
      <c r="K428" s="11">
        <v>0</v>
      </c>
      <c r="L428" s="11">
        <v>0</v>
      </c>
      <c r="M428" s="11">
        <v>2</v>
      </c>
      <c r="N428" s="11" t="s">
        <v>916</v>
      </c>
      <c r="O428" s="15">
        <v>531.02729999999997</v>
      </c>
    </row>
    <row r="429" spans="2:15" ht="14.4" x14ac:dyDescent="0.3">
      <c r="B429" s="26" t="s">
        <v>925</v>
      </c>
      <c r="D429" s="10">
        <v>10367</v>
      </c>
      <c r="F429" s="8" t="s">
        <v>926</v>
      </c>
      <c r="G429" s="27" t="s">
        <v>923</v>
      </c>
      <c r="H429" s="33">
        <v>167.02185765300001</v>
      </c>
      <c r="I429" s="9" t="s">
        <v>12</v>
      </c>
      <c r="J429" s="11">
        <v>2</v>
      </c>
      <c r="K429" s="11">
        <v>0</v>
      </c>
      <c r="L429" s="11">
        <v>0</v>
      </c>
      <c r="M429" s="11">
        <v>2</v>
      </c>
      <c r="N429" s="11" t="s">
        <v>924</v>
      </c>
      <c r="O429" s="15">
        <v>532.02249900000004</v>
      </c>
    </row>
    <row r="430" spans="2:15" ht="14.4" x14ac:dyDescent="0.3">
      <c r="B430" s="26" t="s">
        <v>149</v>
      </c>
      <c r="D430" s="10">
        <v>96215</v>
      </c>
      <c r="E430" s="11" t="s">
        <v>150</v>
      </c>
      <c r="F430" s="8" t="s">
        <v>151</v>
      </c>
      <c r="G430" s="27" t="s">
        <v>152</v>
      </c>
      <c r="H430" s="36">
        <v>126.04292744599999</v>
      </c>
      <c r="I430" s="9" t="s">
        <v>12</v>
      </c>
      <c r="J430" s="11">
        <v>1</v>
      </c>
      <c r="K430" s="11">
        <v>1</v>
      </c>
      <c r="L430" s="11">
        <v>0</v>
      </c>
      <c r="M430" s="11">
        <v>2</v>
      </c>
      <c r="N430" s="11" t="s">
        <v>927</v>
      </c>
      <c r="O430" s="15">
        <v>535.03339800000003</v>
      </c>
    </row>
    <row r="431" spans="2:15" ht="14.4" x14ac:dyDescent="0.3">
      <c r="B431" s="26" t="s">
        <v>928</v>
      </c>
      <c r="C431" s="35"/>
      <c r="D431" s="37" t="s">
        <v>929</v>
      </c>
      <c r="E431" s="40" t="s">
        <v>930</v>
      </c>
      <c r="F431" s="39" t="s">
        <v>931</v>
      </c>
      <c r="G431" s="31" t="s">
        <v>932</v>
      </c>
      <c r="H431" s="42">
        <v>172.06043379000002</v>
      </c>
      <c r="I431" s="9" t="s">
        <v>12</v>
      </c>
      <c r="J431" s="50">
        <v>2</v>
      </c>
      <c r="K431" s="40">
        <v>0</v>
      </c>
      <c r="L431" s="40">
        <v>0</v>
      </c>
      <c r="M431" s="40">
        <f>J431+K431+L431</f>
        <v>2</v>
      </c>
      <c r="N431" s="11" t="s">
        <v>933</v>
      </c>
      <c r="O431" s="15">
        <v>536.05379900000003</v>
      </c>
    </row>
    <row r="432" spans="2:15" ht="14.4" x14ac:dyDescent="0.3">
      <c r="B432" s="26" t="s">
        <v>934</v>
      </c>
      <c r="F432" s="8" t="s">
        <v>935</v>
      </c>
      <c r="G432" s="31" t="s">
        <v>936</v>
      </c>
      <c r="H432" s="28">
        <v>172.0736</v>
      </c>
      <c r="I432" s="9" t="s">
        <v>12</v>
      </c>
      <c r="J432" s="11">
        <v>2</v>
      </c>
      <c r="K432" s="11">
        <v>0</v>
      </c>
      <c r="L432" s="11">
        <v>0</v>
      </c>
      <c r="M432" s="11">
        <v>2</v>
      </c>
      <c r="N432" s="11" t="s">
        <v>937</v>
      </c>
      <c r="O432" s="15">
        <v>537.07420000000002</v>
      </c>
    </row>
    <row r="433" spans="2:15" ht="14.4" x14ac:dyDescent="0.3">
      <c r="B433" s="29" t="s">
        <v>938</v>
      </c>
      <c r="F433" s="8" t="s">
        <v>939</v>
      </c>
      <c r="G433" s="31" t="s">
        <v>936</v>
      </c>
      <c r="H433" s="28">
        <v>172.07355000000001</v>
      </c>
      <c r="I433" s="9" t="s">
        <v>12</v>
      </c>
      <c r="J433" s="11">
        <v>2</v>
      </c>
      <c r="K433" s="11">
        <v>0</v>
      </c>
      <c r="L433" s="11">
        <v>0</v>
      </c>
      <c r="M433" s="11">
        <v>2</v>
      </c>
      <c r="N433" s="11" t="s">
        <v>937</v>
      </c>
      <c r="O433" s="15">
        <v>537.07420000000002</v>
      </c>
    </row>
    <row r="434" spans="2:15" ht="14.4" x14ac:dyDescent="0.3">
      <c r="B434" s="26" t="s">
        <v>940</v>
      </c>
      <c r="F434" s="8" t="s">
        <v>941</v>
      </c>
      <c r="G434" s="31" t="s">
        <v>936</v>
      </c>
      <c r="H434" s="28">
        <v>172.0736</v>
      </c>
      <c r="I434" s="9" t="s">
        <v>12</v>
      </c>
      <c r="J434" s="11">
        <v>2</v>
      </c>
      <c r="K434" s="11">
        <v>0</v>
      </c>
      <c r="L434" s="11">
        <v>0</v>
      </c>
      <c r="M434" s="11">
        <v>2</v>
      </c>
      <c r="N434" s="11" t="s">
        <v>937</v>
      </c>
      <c r="O434" s="15">
        <v>537.07420000000002</v>
      </c>
    </row>
    <row r="435" spans="2:15" ht="14.4" x14ac:dyDescent="0.3">
      <c r="B435" s="26" t="s">
        <v>942</v>
      </c>
      <c r="C435" s="35"/>
      <c r="D435" s="37" t="s">
        <v>943</v>
      </c>
      <c r="E435" s="40" t="s">
        <v>944</v>
      </c>
      <c r="F435" s="39" t="s">
        <v>945</v>
      </c>
      <c r="G435" s="41" t="s">
        <v>157</v>
      </c>
      <c r="H435" s="42">
        <v>130.04986911000003</v>
      </c>
      <c r="I435" s="9" t="s">
        <v>12</v>
      </c>
      <c r="J435" s="40">
        <v>1</v>
      </c>
      <c r="K435" s="40">
        <v>0</v>
      </c>
      <c r="L435" s="11">
        <v>1</v>
      </c>
      <c r="M435" s="40">
        <f>J435+K435+L435</f>
        <v>2</v>
      </c>
      <c r="N435" s="11" t="s">
        <v>946</v>
      </c>
      <c r="O435" s="15">
        <v>538.03306399999997</v>
      </c>
    </row>
    <row r="436" spans="2:15" ht="14.4" x14ac:dyDescent="0.3">
      <c r="B436" s="26" t="s">
        <v>947</v>
      </c>
      <c r="F436" s="8" t="s">
        <v>948</v>
      </c>
      <c r="G436" s="31" t="s">
        <v>161</v>
      </c>
      <c r="H436" s="28">
        <v>129.07897</v>
      </c>
      <c r="I436" s="9" t="s">
        <v>12</v>
      </c>
      <c r="J436" s="11">
        <v>1</v>
      </c>
      <c r="K436" s="11">
        <v>0</v>
      </c>
      <c r="L436" s="11">
        <v>1</v>
      </c>
      <c r="M436" s="11">
        <v>2</v>
      </c>
      <c r="N436" s="11" t="s">
        <v>949</v>
      </c>
      <c r="O436" s="15">
        <v>538.06939999999997</v>
      </c>
    </row>
    <row r="437" spans="2:15" ht="14.4" x14ac:dyDescent="0.3">
      <c r="B437" s="26" t="s">
        <v>950</v>
      </c>
      <c r="C437" s="35"/>
      <c r="D437" s="37" t="s">
        <v>951</v>
      </c>
      <c r="E437" s="40"/>
      <c r="F437" s="39" t="s">
        <v>241</v>
      </c>
      <c r="G437" s="31" t="s">
        <v>952</v>
      </c>
      <c r="H437" s="42">
        <v>175.06009943000004</v>
      </c>
      <c r="I437" s="9" t="s">
        <v>12</v>
      </c>
      <c r="J437" s="50">
        <v>2</v>
      </c>
      <c r="K437" s="40">
        <v>0</v>
      </c>
      <c r="L437" s="40">
        <v>0</v>
      </c>
      <c r="M437" s="40">
        <f>J437+K437+L437</f>
        <v>2</v>
      </c>
      <c r="N437" s="11" t="s">
        <v>953</v>
      </c>
      <c r="O437" s="15">
        <v>539.05346499999996</v>
      </c>
    </row>
    <row r="438" spans="2:15" ht="14.4" x14ac:dyDescent="0.3">
      <c r="B438" s="26" t="s">
        <v>959</v>
      </c>
      <c r="C438" s="35"/>
      <c r="D438" s="46">
        <v>439402</v>
      </c>
      <c r="E438" s="40" t="s">
        <v>960</v>
      </c>
      <c r="F438" s="39" t="s">
        <v>961</v>
      </c>
      <c r="G438" s="41" t="s">
        <v>178</v>
      </c>
      <c r="H438" s="42">
        <v>132.06551917000002</v>
      </c>
      <c r="I438" s="9" t="s">
        <v>12</v>
      </c>
      <c r="J438" s="40">
        <v>1</v>
      </c>
      <c r="K438" s="40">
        <v>1</v>
      </c>
      <c r="L438" s="11">
        <v>0</v>
      </c>
      <c r="M438" s="40">
        <f>J438+K438+L438</f>
        <v>2</v>
      </c>
      <c r="N438" s="11" t="s">
        <v>962</v>
      </c>
      <c r="O438" s="15">
        <v>540.04871400000002</v>
      </c>
    </row>
    <row r="439" spans="2:15" ht="14.4" x14ac:dyDescent="0.3">
      <c r="B439" s="29" t="s">
        <v>973</v>
      </c>
      <c r="D439" s="10">
        <v>137</v>
      </c>
      <c r="E439" s="11" t="s">
        <v>974</v>
      </c>
      <c r="F439" s="8" t="s">
        <v>975</v>
      </c>
      <c r="G439" s="34" t="s">
        <v>178</v>
      </c>
      <c r="H439" s="36">
        <v>131.05952999999997</v>
      </c>
      <c r="I439" s="9" t="s">
        <v>12</v>
      </c>
      <c r="J439" s="11">
        <v>1</v>
      </c>
      <c r="K439" s="11">
        <v>1</v>
      </c>
      <c r="L439" s="11">
        <v>0</v>
      </c>
      <c r="M439" s="11">
        <v>2</v>
      </c>
      <c r="N439" s="11" t="s">
        <v>962</v>
      </c>
      <c r="O439" s="15">
        <v>540.04919200000006</v>
      </c>
    </row>
    <row r="440" spans="2:15" ht="14.4" x14ac:dyDescent="0.3">
      <c r="B440" s="26" t="s">
        <v>989</v>
      </c>
      <c r="F440" s="8" t="s">
        <v>990</v>
      </c>
      <c r="G440" s="27" t="s">
        <v>978</v>
      </c>
      <c r="H440" s="28">
        <v>131.09460000000001</v>
      </c>
      <c r="I440" s="9" t="s">
        <v>12</v>
      </c>
      <c r="J440" s="11">
        <v>1</v>
      </c>
      <c r="K440" s="11">
        <v>1</v>
      </c>
      <c r="L440" s="11">
        <v>0</v>
      </c>
      <c r="M440" s="11">
        <v>2</v>
      </c>
      <c r="N440" s="11" t="s">
        <v>979</v>
      </c>
      <c r="O440" s="15">
        <v>540.08510000000001</v>
      </c>
    </row>
    <row r="441" spans="2:15" ht="14.4" x14ac:dyDescent="0.3">
      <c r="B441" s="29" t="s">
        <v>991</v>
      </c>
      <c r="C441" s="35"/>
      <c r="D441" s="37"/>
      <c r="E441" s="40"/>
      <c r="F441" s="39" t="s">
        <v>992</v>
      </c>
      <c r="G441" s="27" t="s">
        <v>978</v>
      </c>
      <c r="H441" s="28">
        <v>131.094628</v>
      </c>
      <c r="I441" s="9" t="s">
        <v>12</v>
      </c>
      <c r="J441" s="40">
        <v>1</v>
      </c>
      <c r="K441" s="40">
        <v>1</v>
      </c>
      <c r="L441" s="11">
        <v>0</v>
      </c>
      <c r="M441" s="40">
        <v>2</v>
      </c>
      <c r="N441" s="11" t="s">
        <v>979</v>
      </c>
      <c r="O441" s="15">
        <v>540.08510000000001</v>
      </c>
    </row>
    <row r="442" spans="2:15" ht="14.4" x14ac:dyDescent="0.3">
      <c r="B442" s="26" t="s">
        <v>993</v>
      </c>
      <c r="C442" s="35"/>
      <c r="D442" s="46">
        <v>13696363</v>
      </c>
      <c r="E442" s="40" t="s">
        <v>994</v>
      </c>
      <c r="F442" s="39" t="s">
        <v>995</v>
      </c>
      <c r="G442" s="41" t="s">
        <v>665</v>
      </c>
      <c r="H442" s="42">
        <v>133.04953475000002</v>
      </c>
      <c r="I442" s="9" t="s">
        <v>12</v>
      </c>
      <c r="J442" s="40">
        <v>1</v>
      </c>
      <c r="K442" s="40">
        <v>0</v>
      </c>
      <c r="L442" s="11">
        <v>1</v>
      </c>
      <c r="M442" s="40">
        <f>J442+K442+L442</f>
        <v>2</v>
      </c>
      <c r="N442" s="11" t="s">
        <v>996</v>
      </c>
      <c r="O442" s="15">
        <v>541.0327299999999</v>
      </c>
    </row>
    <row r="443" spans="2:15" ht="14.4" x14ac:dyDescent="0.3">
      <c r="B443" s="29" t="s">
        <v>997</v>
      </c>
      <c r="F443" s="8" t="s">
        <v>998</v>
      </c>
      <c r="G443" s="31" t="s">
        <v>208</v>
      </c>
      <c r="H443" s="28">
        <v>132.05350000000001</v>
      </c>
      <c r="I443" s="9" t="s">
        <v>12</v>
      </c>
      <c r="J443" s="11">
        <v>1</v>
      </c>
      <c r="K443" s="11">
        <v>1</v>
      </c>
      <c r="L443" s="11">
        <v>0</v>
      </c>
      <c r="M443" s="11">
        <v>2</v>
      </c>
      <c r="N443" s="11" t="s">
        <v>999</v>
      </c>
      <c r="O443" s="15">
        <v>541.04399999999998</v>
      </c>
    </row>
    <row r="444" spans="2:15" ht="14.4" x14ac:dyDescent="0.3">
      <c r="B444" s="29" t="s">
        <v>1005</v>
      </c>
      <c r="C444" s="35"/>
      <c r="D444" s="49"/>
      <c r="E444" s="32"/>
      <c r="F444" s="47" t="s">
        <v>1006</v>
      </c>
      <c r="G444" s="31" t="s">
        <v>1003</v>
      </c>
      <c r="H444" s="28">
        <v>132.07864000000001</v>
      </c>
      <c r="I444" s="9" t="s">
        <v>12</v>
      </c>
      <c r="J444" s="40">
        <v>1</v>
      </c>
      <c r="K444" s="40">
        <v>0</v>
      </c>
      <c r="L444" s="11">
        <v>1</v>
      </c>
      <c r="M444" s="40">
        <v>2</v>
      </c>
      <c r="N444" s="11" t="s">
        <v>1004</v>
      </c>
      <c r="O444" s="14">
        <v>541.06910000000005</v>
      </c>
    </row>
    <row r="445" spans="2:15" ht="14.4" x14ac:dyDescent="0.3">
      <c r="B445" s="29" t="s">
        <v>1019</v>
      </c>
      <c r="F445" s="8" t="s">
        <v>1020</v>
      </c>
      <c r="G445" s="31" t="s">
        <v>1021</v>
      </c>
      <c r="H445" s="28">
        <v>90.068078999999997</v>
      </c>
      <c r="I445" s="9" t="s">
        <v>12</v>
      </c>
      <c r="J445" s="11">
        <v>0</v>
      </c>
      <c r="K445" s="11">
        <v>0</v>
      </c>
      <c r="L445" s="11">
        <v>2</v>
      </c>
      <c r="M445" s="11">
        <v>2</v>
      </c>
      <c r="N445" s="11" t="s">
        <v>1022</v>
      </c>
      <c r="O445" s="15">
        <v>543.04840000000002</v>
      </c>
    </row>
    <row r="446" spans="2:15" ht="14.4" x14ac:dyDescent="0.3">
      <c r="B446" s="26" t="s">
        <v>1028</v>
      </c>
      <c r="D446" s="10">
        <v>227</v>
      </c>
      <c r="E446" s="11" t="s">
        <v>1029</v>
      </c>
      <c r="F446" s="8" t="s">
        <v>1030</v>
      </c>
      <c r="G446" s="34" t="s">
        <v>1031</v>
      </c>
      <c r="H446" s="36">
        <v>137.04767899999999</v>
      </c>
      <c r="I446" s="9" t="s">
        <v>12</v>
      </c>
      <c r="J446" s="11">
        <v>1</v>
      </c>
      <c r="K446" s="11">
        <v>1</v>
      </c>
      <c r="L446" s="11">
        <v>0</v>
      </c>
      <c r="M446" s="11">
        <v>2</v>
      </c>
      <c r="N446" s="11" t="s">
        <v>1032</v>
      </c>
      <c r="O446" s="15">
        <v>546.03814899999998</v>
      </c>
    </row>
    <row r="447" spans="2:15" ht="14.4" x14ac:dyDescent="0.3">
      <c r="B447" s="29" t="s">
        <v>1040</v>
      </c>
      <c r="D447" s="10">
        <v>135</v>
      </c>
      <c r="E447" s="11" t="s">
        <v>1041</v>
      </c>
      <c r="F447" s="8" t="s">
        <v>1042</v>
      </c>
      <c r="G447" s="34" t="s">
        <v>226</v>
      </c>
      <c r="H447" s="36">
        <v>138.03217300000003</v>
      </c>
      <c r="I447" s="9" t="s">
        <v>12</v>
      </c>
      <c r="J447" s="11">
        <v>1</v>
      </c>
      <c r="K447" s="11">
        <v>0</v>
      </c>
      <c r="L447" s="11">
        <v>1</v>
      </c>
      <c r="M447" s="11">
        <v>2</v>
      </c>
      <c r="N447" s="11" t="s">
        <v>1039</v>
      </c>
      <c r="O447" s="15">
        <v>547.02264300000002</v>
      </c>
    </row>
    <row r="448" spans="2:15" ht="14.4" x14ac:dyDescent="0.3">
      <c r="B448" s="29" t="s">
        <v>1050</v>
      </c>
      <c r="F448" s="8" t="s">
        <v>1051</v>
      </c>
      <c r="G448" s="31" t="s">
        <v>1052</v>
      </c>
      <c r="H448" s="28">
        <v>139.02690000000001</v>
      </c>
      <c r="I448" s="9" t="s">
        <v>12</v>
      </c>
      <c r="J448" s="11">
        <v>1</v>
      </c>
      <c r="K448" s="11">
        <v>0</v>
      </c>
      <c r="L448" s="11">
        <v>1</v>
      </c>
      <c r="M448" s="11">
        <v>2</v>
      </c>
      <c r="N448" s="11" t="s">
        <v>1053</v>
      </c>
      <c r="O448" s="15">
        <v>548.01739999999995</v>
      </c>
    </row>
    <row r="449" spans="2:15" ht="14.4" x14ac:dyDescent="0.3">
      <c r="B449" s="29" t="s">
        <v>1054</v>
      </c>
      <c r="F449" s="8" t="s">
        <v>1055</v>
      </c>
      <c r="G449" s="27" t="s">
        <v>1052</v>
      </c>
      <c r="H449" s="28">
        <v>139.02690000000001</v>
      </c>
      <c r="I449" s="9" t="s">
        <v>12</v>
      </c>
      <c r="J449" s="11">
        <v>1</v>
      </c>
      <c r="K449" s="11">
        <v>0</v>
      </c>
      <c r="L449" s="11">
        <v>1</v>
      </c>
      <c r="M449" s="11">
        <v>2</v>
      </c>
      <c r="N449" s="11" t="s">
        <v>1053</v>
      </c>
      <c r="O449" s="15">
        <v>548.01739999999995</v>
      </c>
    </row>
    <row r="450" spans="2:15" ht="14.4" x14ac:dyDescent="0.3">
      <c r="B450" s="29" t="s">
        <v>2494</v>
      </c>
      <c r="C450" s="35"/>
      <c r="D450" s="68">
        <v>5283389</v>
      </c>
      <c r="E450" s="40"/>
      <c r="F450" s="56" t="s">
        <v>2495</v>
      </c>
      <c r="G450" s="41" t="s">
        <v>2496</v>
      </c>
      <c r="H450" s="42">
        <v>368.31592012999999</v>
      </c>
      <c r="I450" s="9" t="s">
        <v>12</v>
      </c>
      <c r="J450" s="40">
        <v>1</v>
      </c>
      <c r="K450" s="40">
        <v>0</v>
      </c>
      <c r="L450" s="40">
        <v>0</v>
      </c>
      <c r="M450" s="11" t="s">
        <v>2201</v>
      </c>
      <c r="N450" s="11" t="s">
        <v>2497</v>
      </c>
      <c r="O450" s="15">
        <v>550.31265900000005</v>
      </c>
    </row>
    <row r="451" spans="2:15" ht="14.4" x14ac:dyDescent="0.3">
      <c r="B451" s="26" t="s">
        <v>1056</v>
      </c>
      <c r="F451" s="8" t="s">
        <v>1057</v>
      </c>
      <c r="G451" s="31" t="s">
        <v>1058</v>
      </c>
      <c r="H451" s="28">
        <v>144.07864425</v>
      </c>
      <c r="I451" s="9" t="s">
        <v>12</v>
      </c>
      <c r="J451" s="11">
        <v>1</v>
      </c>
      <c r="K451" s="11">
        <v>0</v>
      </c>
      <c r="L451" s="11">
        <v>1</v>
      </c>
      <c r="M451" s="11">
        <v>2</v>
      </c>
      <c r="N451" s="11" t="s">
        <v>1059</v>
      </c>
      <c r="O451" s="15">
        <v>553.06910000000005</v>
      </c>
    </row>
    <row r="452" spans="2:15" ht="14.4" x14ac:dyDescent="0.3">
      <c r="B452" s="26" t="s">
        <v>1065</v>
      </c>
      <c r="D452" s="10">
        <v>23592950</v>
      </c>
      <c r="F452" s="8" t="s">
        <v>1066</v>
      </c>
      <c r="G452" s="27" t="s">
        <v>1067</v>
      </c>
      <c r="H452" s="36">
        <v>189.06372246699999</v>
      </c>
      <c r="I452" s="9" t="s">
        <v>12</v>
      </c>
      <c r="J452" s="11">
        <v>2</v>
      </c>
      <c r="K452" s="11">
        <v>0</v>
      </c>
      <c r="L452" s="11">
        <v>0</v>
      </c>
      <c r="M452" s="11">
        <v>2</v>
      </c>
      <c r="N452" s="11" t="s">
        <v>1068</v>
      </c>
      <c r="O452" s="15">
        <v>554.06436399999996</v>
      </c>
    </row>
    <row r="453" spans="2:15" ht="14.4" x14ac:dyDescent="0.3">
      <c r="B453" s="26" t="s">
        <v>1069</v>
      </c>
      <c r="D453" s="10">
        <v>185</v>
      </c>
      <c r="E453" s="11" t="s">
        <v>1070</v>
      </c>
      <c r="F453" s="8" t="s">
        <v>1071</v>
      </c>
      <c r="G453" s="27" t="s">
        <v>1067</v>
      </c>
      <c r="H453" s="33">
        <v>189.06372246699999</v>
      </c>
      <c r="I453" s="9" t="s">
        <v>12</v>
      </c>
      <c r="J453" s="11">
        <v>2</v>
      </c>
      <c r="K453" s="11">
        <v>0</v>
      </c>
      <c r="L453" s="11">
        <v>0</v>
      </c>
      <c r="M453" s="11">
        <v>2</v>
      </c>
      <c r="N453" s="11" t="s">
        <v>1068</v>
      </c>
      <c r="O453" s="15">
        <v>554.06436399999996</v>
      </c>
    </row>
    <row r="454" spans="2:15" ht="14.4" x14ac:dyDescent="0.3">
      <c r="B454" s="26" t="s">
        <v>1072</v>
      </c>
      <c r="C454" s="35"/>
      <c r="D454" s="37" t="s">
        <v>1073</v>
      </c>
      <c r="E454" s="40" t="s">
        <v>1074</v>
      </c>
      <c r="F454" s="39" t="s">
        <v>1075</v>
      </c>
      <c r="G454" s="31" t="s">
        <v>246</v>
      </c>
      <c r="H454" s="42">
        <v>146.08116923</v>
      </c>
      <c r="I454" s="9" t="s">
        <v>12</v>
      </c>
      <c r="J454" s="40">
        <v>1</v>
      </c>
      <c r="K454" s="40">
        <v>1</v>
      </c>
      <c r="L454" s="11">
        <v>0</v>
      </c>
      <c r="M454" s="40">
        <f>J454+K454+L454</f>
        <v>2</v>
      </c>
      <c r="N454" s="11" t="s">
        <v>1068</v>
      </c>
      <c r="O454" s="15">
        <v>554.06436399999996</v>
      </c>
    </row>
    <row r="455" spans="2:15" ht="14.4" x14ac:dyDescent="0.3">
      <c r="B455" s="29" t="s">
        <v>1076</v>
      </c>
      <c r="F455" s="39" t="s">
        <v>1077</v>
      </c>
      <c r="G455" s="31" t="s">
        <v>246</v>
      </c>
      <c r="H455" s="28">
        <v>145.07389319999999</v>
      </c>
      <c r="I455" s="9" t="s">
        <v>12</v>
      </c>
      <c r="J455" s="11">
        <v>1</v>
      </c>
      <c r="K455" s="11">
        <v>1</v>
      </c>
      <c r="L455" s="11">
        <v>0</v>
      </c>
      <c r="M455" s="11">
        <v>2</v>
      </c>
      <c r="N455" s="11" t="s">
        <v>1068</v>
      </c>
      <c r="O455" s="15">
        <v>554.06439999999998</v>
      </c>
    </row>
    <row r="456" spans="2:15" ht="14.4" x14ac:dyDescent="0.3">
      <c r="B456" s="26" t="s">
        <v>1084</v>
      </c>
      <c r="D456" s="48" t="s">
        <v>1085</v>
      </c>
      <c r="F456" s="47" t="s">
        <v>1086</v>
      </c>
      <c r="G456" s="27" t="s">
        <v>1080</v>
      </c>
      <c r="H456" s="33">
        <v>145.11027872700001</v>
      </c>
      <c r="I456" s="9" t="s">
        <v>12</v>
      </c>
      <c r="J456" s="11">
        <v>1</v>
      </c>
      <c r="K456" s="11">
        <v>1</v>
      </c>
      <c r="L456" s="11">
        <v>0</v>
      </c>
      <c r="M456" s="11">
        <v>2</v>
      </c>
      <c r="N456" s="11" t="s">
        <v>1081</v>
      </c>
      <c r="O456" s="15">
        <v>554.10074900000006</v>
      </c>
    </row>
    <row r="457" spans="2:15" ht="14.4" x14ac:dyDescent="0.3">
      <c r="B457" s="29" t="s">
        <v>1096</v>
      </c>
      <c r="C457" s="9" t="s">
        <v>1097</v>
      </c>
      <c r="D457" s="10">
        <v>65249</v>
      </c>
      <c r="F457" s="47" t="s">
        <v>1098</v>
      </c>
      <c r="G457" s="31" t="s">
        <v>748</v>
      </c>
      <c r="H457" s="36">
        <v>147.05315778100001</v>
      </c>
      <c r="I457" s="9" t="s">
        <v>12</v>
      </c>
      <c r="J457" s="11">
        <v>1</v>
      </c>
      <c r="K457" s="11">
        <v>0</v>
      </c>
      <c r="L457" s="11">
        <v>1</v>
      </c>
      <c r="M457" s="11">
        <v>2</v>
      </c>
      <c r="N457" s="11" t="s">
        <v>1099</v>
      </c>
      <c r="O457" s="15">
        <v>556.04362900000001</v>
      </c>
    </row>
    <row r="458" spans="2:15" ht="14.4" x14ac:dyDescent="0.3">
      <c r="B458" s="29" t="s">
        <v>1100</v>
      </c>
      <c r="D458" s="10">
        <v>99478</v>
      </c>
      <c r="E458" s="11" t="s">
        <v>1101</v>
      </c>
      <c r="F458" s="8" t="s">
        <v>1102</v>
      </c>
      <c r="G458" s="34" t="s">
        <v>748</v>
      </c>
      <c r="H458" s="33">
        <v>147.05315778100001</v>
      </c>
      <c r="I458" s="9" t="s">
        <v>12</v>
      </c>
      <c r="J458" s="11">
        <v>1</v>
      </c>
      <c r="K458" s="11">
        <v>1</v>
      </c>
      <c r="L458" s="11">
        <v>0</v>
      </c>
      <c r="M458" s="11">
        <v>2</v>
      </c>
      <c r="N458" s="11" t="s">
        <v>1099</v>
      </c>
      <c r="O458" s="15">
        <v>556.04362900000001</v>
      </c>
    </row>
    <row r="459" spans="2:15" ht="14.4" x14ac:dyDescent="0.3">
      <c r="B459" s="26" t="s">
        <v>1108</v>
      </c>
      <c r="C459" s="35"/>
      <c r="D459" s="37" t="s">
        <v>1109</v>
      </c>
      <c r="E459" s="40"/>
      <c r="F459" s="39" t="s">
        <v>1110</v>
      </c>
      <c r="G459" s="41" t="s">
        <v>1111</v>
      </c>
      <c r="H459" s="42">
        <v>151.04234088000001</v>
      </c>
      <c r="I459" s="9" t="s">
        <v>12</v>
      </c>
      <c r="J459" s="40">
        <v>1</v>
      </c>
      <c r="K459" s="40">
        <v>0</v>
      </c>
      <c r="L459" s="11">
        <v>1</v>
      </c>
      <c r="M459" s="40">
        <f>J459+K459+L459</f>
        <v>2</v>
      </c>
      <c r="N459" s="11" t="s">
        <v>1112</v>
      </c>
      <c r="O459" s="15">
        <v>559.02553599999999</v>
      </c>
    </row>
    <row r="460" spans="2:15" ht="14.4" x14ac:dyDescent="0.3">
      <c r="B460" s="26" t="s">
        <v>1113</v>
      </c>
      <c r="D460" s="10">
        <v>82142</v>
      </c>
      <c r="F460" s="8" t="s">
        <v>1114</v>
      </c>
      <c r="G460" s="34" t="s">
        <v>1115</v>
      </c>
      <c r="H460" s="33">
        <v>151.03031384900001</v>
      </c>
      <c r="I460" s="9" t="s">
        <v>12</v>
      </c>
      <c r="J460" s="11">
        <v>1</v>
      </c>
      <c r="K460" s="11">
        <v>1</v>
      </c>
      <c r="L460" s="11">
        <v>0</v>
      </c>
      <c r="M460" s="11">
        <v>2</v>
      </c>
      <c r="N460" s="11" t="s">
        <v>1116</v>
      </c>
      <c r="O460" s="15">
        <v>560.02078500000005</v>
      </c>
    </row>
    <row r="461" spans="2:15" ht="14.4" x14ac:dyDescent="0.3">
      <c r="B461" s="26" t="s">
        <v>1117</v>
      </c>
      <c r="D461" s="10">
        <v>127</v>
      </c>
      <c r="E461" s="11" t="s">
        <v>1118</v>
      </c>
      <c r="F461" s="8" t="s">
        <v>1119</v>
      </c>
      <c r="G461" s="34" t="s">
        <v>307</v>
      </c>
      <c r="H461" s="36">
        <v>151.04002999999997</v>
      </c>
      <c r="I461" s="9" t="s">
        <v>12</v>
      </c>
      <c r="J461" s="11">
        <v>1</v>
      </c>
      <c r="K461" s="11">
        <v>0</v>
      </c>
      <c r="L461" s="11">
        <v>1</v>
      </c>
      <c r="M461" s="11">
        <v>2</v>
      </c>
      <c r="N461" s="11" t="s">
        <v>1120</v>
      </c>
      <c r="O461" s="15">
        <v>560.03049999999996</v>
      </c>
    </row>
    <row r="462" spans="2:15" ht="14.4" x14ac:dyDescent="0.3">
      <c r="B462" s="26" t="s">
        <v>1121</v>
      </c>
      <c r="D462" s="10">
        <v>99291</v>
      </c>
      <c r="F462" s="8" t="s">
        <v>1122</v>
      </c>
      <c r="G462" s="27" t="s">
        <v>1123</v>
      </c>
      <c r="H462" s="36">
        <v>151.06332853699999</v>
      </c>
      <c r="I462" s="9" t="s">
        <v>12</v>
      </c>
      <c r="J462" s="11">
        <v>1</v>
      </c>
      <c r="K462" s="11">
        <v>1</v>
      </c>
      <c r="L462" s="11">
        <v>0</v>
      </c>
      <c r="M462" s="11">
        <v>2</v>
      </c>
      <c r="N462" s="11" t="s">
        <v>1124</v>
      </c>
      <c r="O462" s="15">
        <v>560.05379900000003</v>
      </c>
    </row>
    <row r="463" spans="2:15" ht="14.4" x14ac:dyDescent="0.3">
      <c r="B463" s="26" t="s">
        <v>1125</v>
      </c>
      <c r="F463" s="8" t="s">
        <v>1126</v>
      </c>
      <c r="G463" s="27" t="s">
        <v>307</v>
      </c>
      <c r="H463" s="28">
        <v>152.04730000000001</v>
      </c>
      <c r="I463" s="9" t="s">
        <v>12</v>
      </c>
      <c r="J463" s="11">
        <v>1</v>
      </c>
      <c r="K463" s="11">
        <v>0</v>
      </c>
      <c r="L463" s="11">
        <v>1</v>
      </c>
      <c r="M463" s="11">
        <v>2</v>
      </c>
      <c r="N463" s="11" t="s">
        <v>1120</v>
      </c>
      <c r="O463" s="15">
        <v>561.03779999999995</v>
      </c>
    </row>
    <row r="464" spans="2:15" ht="14.4" x14ac:dyDescent="0.3">
      <c r="B464" s="29" t="s">
        <v>1136</v>
      </c>
      <c r="F464" s="8" t="s">
        <v>1137</v>
      </c>
      <c r="G464" s="27" t="s">
        <v>1138</v>
      </c>
      <c r="H464" s="28">
        <v>109.052763</v>
      </c>
      <c r="I464" s="9" t="s">
        <v>12</v>
      </c>
      <c r="J464" s="11">
        <v>0</v>
      </c>
      <c r="K464" s="11">
        <v>1</v>
      </c>
      <c r="L464" s="11">
        <v>1</v>
      </c>
      <c r="M464" s="11">
        <v>2</v>
      </c>
      <c r="N464" s="11" t="s">
        <v>1139</v>
      </c>
      <c r="O464" s="15">
        <v>562.03309999999999</v>
      </c>
    </row>
    <row r="465" spans="2:15" ht="14.4" x14ac:dyDescent="0.3">
      <c r="B465" s="26" t="s">
        <v>1145</v>
      </c>
      <c r="C465" s="35"/>
      <c r="D465" s="37" t="s">
        <v>1146</v>
      </c>
      <c r="E465" s="40" t="s">
        <v>1147</v>
      </c>
      <c r="F465" s="39" t="s">
        <v>241</v>
      </c>
      <c r="G465" s="41" t="s">
        <v>1148</v>
      </c>
      <c r="H465" s="42">
        <v>155.04511809000002</v>
      </c>
      <c r="I465" s="9" t="s">
        <v>12</v>
      </c>
      <c r="J465" s="40">
        <v>1</v>
      </c>
      <c r="K465" s="40">
        <v>1</v>
      </c>
      <c r="L465" s="40">
        <v>0</v>
      </c>
      <c r="M465" s="40">
        <f>J465+K465+L465</f>
        <v>2</v>
      </c>
      <c r="N465" s="11" t="s">
        <v>1149</v>
      </c>
      <c r="O465" s="15">
        <v>563.02831300000003</v>
      </c>
    </row>
    <row r="466" spans="2:15" ht="14.4" x14ac:dyDescent="0.3">
      <c r="B466" s="26" t="s">
        <v>1155</v>
      </c>
      <c r="C466" s="35"/>
      <c r="D466" s="37" t="s">
        <v>1156</v>
      </c>
      <c r="E466" s="40" t="s">
        <v>1157</v>
      </c>
      <c r="F466" s="39" t="s">
        <v>1158</v>
      </c>
      <c r="G466" s="41" t="s">
        <v>1159</v>
      </c>
      <c r="H466" s="42">
        <v>201.03936399</v>
      </c>
      <c r="I466" s="9" t="s">
        <v>12</v>
      </c>
      <c r="J466" s="40">
        <v>2</v>
      </c>
      <c r="K466" s="40">
        <v>0</v>
      </c>
      <c r="L466" s="40">
        <v>0</v>
      </c>
      <c r="M466" s="40">
        <f>J466+K466+L466</f>
        <v>2</v>
      </c>
      <c r="N466" s="11" t="s">
        <v>1160</v>
      </c>
      <c r="O466" s="15">
        <v>565.0327299999999</v>
      </c>
    </row>
    <row r="467" spans="2:15" ht="14.4" x14ac:dyDescent="0.3">
      <c r="B467" s="26" t="s">
        <v>1161</v>
      </c>
      <c r="C467" s="35"/>
      <c r="D467" s="37" t="s">
        <v>1162</v>
      </c>
      <c r="E467" s="40" t="s">
        <v>1163</v>
      </c>
      <c r="F467" s="39" t="s">
        <v>1164</v>
      </c>
      <c r="G467" s="41" t="s">
        <v>319</v>
      </c>
      <c r="H467" s="42">
        <v>157.06076815</v>
      </c>
      <c r="I467" s="9" t="s">
        <v>12</v>
      </c>
      <c r="J467" s="40">
        <v>1</v>
      </c>
      <c r="K467" s="40">
        <v>0</v>
      </c>
      <c r="L467" s="11">
        <v>1</v>
      </c>
      <c r="M467" s="40">
        <f>J467+K467+L467</f>
        <v>2</v>
      </c>
      <c r="N467" s="11" t="s">
        <v>1165</v>
      </c>
      <c r="O467" s="15">
        <v>565.04396299999996</v>
      </c>
    </row>
    <row r="468" spans="2:15" ht="14.4" x14ac:dyDescent="0.3">
      <c r="B468" s="26" t="s">
        <v>1161</v>
      </c>
      <c r="F468" s="8" t="s">
        <v>1166</v>
      </c>
      <c r="G468" s="31" t="s">
        <v>319</v>
      </c>
      <c r="H468" s="28">
        <v>156.05349200000001</v>
      </c>
      <c r="I468" s="9" t="s">
        <v>12</v>
      </c>
      <c r="J468" s="11">
        <v>1</v>
      </c>
      <c r="K468" s="11">
        <v>0</v>
      </c>
      <c r="L468" s="11">
        <v>1</v>
      </c>
      <c r="M468" s="11">
        <v>2</v>
      </c>
      <c r="N468" s="11" t="s">
        <v>1165</v>
      </c>
      <c r="O468" s="15">
        <v>565.04399999999998</v>
      </c>
    </row>
    <row r="469" spans="2:15" ht="14.4" x14ac:dyDescent="0.3">
      <c r="B469" s="26" t="s">
        <v>1167</v>
      </c>
      <c r="F469" s="8" t="s">
        <v>1168</v>
      </c>
      <c r="G469" s="31" t="s">
        <v>1169</v>
      </c>
      <c r="H469" s="28">
        <v>200.10480000000001</v>
      </c>
      <c r="I469" s="9" t="s">
        <v>12</v>
      </c>
      <c r="J469" s="11">
        <v>2</v>
      </c>
      <c r="K469" s="11">
        <v>0</v>
      </c>
      <c r="L469" s="11">
        <v>0</v>
      </c>
      <c r="M469" s="11">
        <v>2</v>
      </c>
      <c r="N469" s="11" t="s">
        <v>1170</v>
      </c>
      <c r="O469" s="15">
        <v>565.10550000000001</v>
      </c>
    </row>
    <row r="470" spans="2:15" ht="14.4" x14ac:dyDescent="0.3">
      <c r="B470" s="26" t="s">
        <v>1171</v>
      </c>
      <c r="F470" s="8" t="s">
        <v>1172</v>
      </c>
      <c r="G470" s="27" t="s">
        <v>1169</v>
      </c>
      <c r="H470" s="28">
        <v>200.104859</v>
      </c>
      <c r="I470" s="9" t="s">
        <v>12</v>
      </c>
      <c r="J470" s="11">
        <v>2</v>
      </c>
      <c r="K470" s="11">
        <v>0</v>
      </c>
      <c r="L470" s="11">
        <v>0</v>
      </c>
      <c r="M470" s="11">
        <v>2</v>
      </c>
      <c r="N470" s="11" t="s">
        <v>1170</v>
      </c>
      <c r="O470" s="15">
        <v>565.10550000000001</v>
      </c>
    </row>
    <row r="471" spans="2:15" ht="14.4" x14ac:dyDescent="0.3">
      <c r="B471" s="26" t="s">
        <v>1173</v>
      </c>
      <c r="F471" s="8" t="s">
        <v>1174</v>
      </c>
      <c r="G471" s="27" t="s">
        <v>338</v>
      </c>
      <c r="H471" s="28">
        <v>158.0943</v>
      </c>
      <c r="I471" s="9" t="s">
        <v>12</v>
      </c>
      <c r="J471" s="11">
        <v>1</v>
      </c>
      <c r="K471" s="11">
        <v>0</v>
      </c>
      <c r="L471" s="11">
        <v>1</v>
      </c>
      <c r="M471" s="11">
        <v>2</v>
      </c>
      <c r="N471" s="11" t="s">
        <v>1175</v>
      </c>
      <c r="O471" s="15">
        <v>567.08479999999997</v>
      </c>
    </row>
    <row r="472" spans="2:15" ht="14.4" x14ac:dyDescent="0.3">
      <c r="B472" s="26" t="s">
        <v>1181</v>
      </c>
      <c r="D472" s="10">
        <v>69522</v>
      </c>
      <c r="F472" s="8" t="s">
        <v>1182</v>
      </c>
      <c r="G472" s="34" t="s">
        <v>1183</v>
      </c>
      <c r="H472" s="36">
        <v>159.12592879300001</v>
      </c>
      <c r="I472" s="9" t="s">
        <v>12</v>
      </c>
      <c r="J472" s="11">
        <v>1</v>
      </c>
      <c r="K472" s="11">
        <v>1</v>
      </c>
      <c r="L472" s="11">
        <v>0</v>
      </c>
      <c r="M472" s="11">
        <v>2</v>
      </c>
      <c r="N472" s="11" t="s">
        <v>1184</v>
      </c>
      <c r="O472" s="15">
        <v>568.116399</v>
      </c>
    </row>
    <row r="473" spans="2:15" ht="14.4" x14ac:dyDescent="0.3">
      <c r="B473" s="26" t="s">
        <v>1185</v>
      </c>
      <c r="C473" s="35"/>
      <c r="D473" s="37" t="s">
        <v>1186</v>
      </c>
      <c r="E473" s="40" t="s">
        <v>1187</v>
      </c>
      <c r="F473" s="39" t="s">
        <v>241</v>
      </c>
      <c r="G473" s="41" t="s">
        <v>1188</v>
      </c>
      <c r="H473" s="42">
        <v>161.09206827</v>
      </c>
      <c r="I473" s="9" t="s">
        <v>12</v>
      </c>
      <c r="J473" s="40">
        <v>1</v>
      </c>
      <c r="K473" s="40">
        <v>1</v>
      </c>
      <c r="L473" s="40">
        <v>0</v>
      </c>
      <c r="M473" s="40">
        <f>J473+K473+L473</f>
        <v>2</v>
      </c>
      <c r="N473" s="11" t="s">
        <v>1189</v>
      </c>
      <c r="O473" s="15">
        <v>569.07526299999995</v>
      </c>
    </row>
    <row r="474" spans="2:15" ht="14.4" x14ac:dyDescent="0.3">
      <c r="B474" s="26" t="s">
        <v>1190</v>
      </c>
      <c r="F474" s="39" t="s">
        <v>1191</v>
      </c>
      <c r="G474" s="31" t="s">
        <v>1188</v>
      </c>
      <c r="H474" s="28">
        <v>160.08479</v>
      </c>
      <c r="I474" s="9" t="s">
        <v>12</v>
      </c>
      <c r="J474" s="11">
        <v>1</v>
      </c>
      <c r="K474" s="11">
        <v>1</v>
      </c>
      <c r="L474" s="11">
        <v>0</v>
      </c>
      <c r="M474" s="11">
        <v>2</v>
      </c>
      <c r="N474" s="11" t="s">
        <v>1189</v>
      </c>
      <c r="O474" s="15">
        <v>569.07529999999997</v>
      </c>
    </row>
    <row r="475" spans="2:15" ht="14.4" x14ac:dyDescent="0.3">
      <c r="B475" s="26" t="s">
        <v>1192</v>
      </c>
      <c r="F475" s="8" t="s">
        <v>1193</v>
      </c>
      <c r="G475" s="31" t="s">
        <v>1194</v>
      </c>
      <c r="H475" s="28">
        <v>160.10990000000001</v>
      </c>
      <c r="I475" s="9" t="s">
        <v>12</v>
      </c>
      <c r="J475" s="11">
        <v>1</v>
      </c>
      <c r="K475" s="11">
        <v>0</v>
      </c>
      <c r="L475" s="11">
        <v>1</v>
      </c>
      <c r="M475" s="11">
        <v>2</v>
      </c>
      <c r="N475" s="11" t="s">
        <v>1195</v>
      </c>
      <c r="O475" s="15">
        <v>569.10040000000004</v>
      </c>
    </row>
    <row r="476" spans="2:15" ht="14.4" x14ac:dyDescent="0.3">
      <c r="B476" s="26" t="s">
        <v>1196</v>
      </c>
      <c r="D476" s="10">
        <v>26613</v>
      </c>
      <c r="E476" s="11" t="s">
        <v>1197</v>
      </c>
      <c r="F476" s="8" t="s">
        <v>1198</v>
      </c>
      <c r="G476" s="34" t="s">
        <v>1194</v>
      </c>
      <c r="H476" s="33">
        <v>160.10994437799999</v>
      </c>
      <c r="I476" s="9" t="s">
        <v>12</v>
      </c>
      <c r="J476" s="11">
        <v>1</v>
      </c>
      <c r="K476" s="11">
        <v>0</v>
      </c>
      <c r="L476" s="11">
        <v>1</v>
      </c>
      <c r="M476" s="11">
        <v>2</v>
      </c>
      <c r="N476" s="11" t="s">
        <v>1195</v>
      </c>
      <c r="O476" s="15">
        <v>569.100415</v>
      </c>
    </row>
    <row r="477" spans="2:15" ht="14.4" x14ac:dyDescent="0.3">
      <c r="B477" s="26" t="s">
        <v>1199</v>
      </c>
      <c r="D477" s="10">
        <v>5312860</v>
      </c>
      <c r="F477" s="8" t="s">
        <v>1200</v>
      </c>
      <c r="G477" s="34" t="s">
        <v>1194</v>
      </c>
      <c r="H477" s="33">
        <v>160.10994437799999</v>
      </c>
      <c r="I477" s="9" t="s">
        <v>12</v>
      </c>
      <c r="J477" s="11">
        <v>1</v>
      </c>
      <c r="K477" s="11">
        <v>0</v>
      </c>
      <c r="L477" s="11">
        <v>1</v>
      </c>
      <c r="M477" s="11">
        <v>2</v>
      </c>
      <c r="N477" s="11" t="s">
        <v>1195</v>
      </c>
      <c r="O477" s="15">
        <v>569.100415</v>
      </c>
    </row>
    <row r="478" spans="2:15" ht="14.4" x14ac:dyDescent="0.3">
      <c r="B478" s="26" t="s">
        <v>1201</v>
      </c>
      <c r="D478" s="10">
        <v>528</v>
      </c>
      <c r="E478" s="11" t="s">
        <v>1202</v>
      </c>
      <c r="F478" s="8" t="s">
        <v>1203</v>
      </c>
      <c r="G478" s="27" t="s">
        <v>847</v>
      </c>
      <c r="H478" s="36">
        <v>161.06880784500001</v>
      </c>
      <c r="I478" s="9" t="s">
        <v>12</v>
      </c>
      <c r="J478" s="11">
        <v>1</v>
      </c>
      <c r="K478" s="11">
        <v>1</v>
      </c>
      <c r="L478" s="11">
        <v>0</v>
      </c>
      <c r="M478" s="11">
        <v>2</v>
      </c>
      <c r="N478" s="11" t="s">
        <v>1204</v>
      </c>
      <c r="O478" s="15">
        <v>570.05927900000006</v>
      </c>
    </row>
    <row r="479" spans="2:15" ht="14.4" x14ac:dyDescent="0.3">
      <c r="B479" s="29" t="s">
        <v>1210</v>
      </c>
      <c r="F479" s="8" t="s">
        <v>1211</v>
      </c>
      <c r="G479" s="31" t="s">
        <v>367</v>
      </c>
      <c r="H479" s="28">
        <v>164.04734400000001</v>
      </c>
      <c r="I479" s="9" t="s">
        <v>12</v>
      </c>
      <c r="J479" s="11">
        <v>1</v>
      </c>
      <c r="K479" s="11">
        <v>0</v>
      </c>
      <c r="L479" s="11">
        <v>1</v>
      </c>
      <c r="M479" s="11">
        <v>2</v>
      </c>
      <c r="N479" s="11" t="s">
        <v>1212</v>
      </c>
      <c r="O479" s="15">
        <v>573.03779999999995</v>
      </c>
    </row>
    <row r="480" spans="2:15" ht="14.4" x14ac:dyDescent="0.3">
      <c r="B480" s="26" t="s">
        <v>1213</v>
      </c>
      <c r="F480" s="8" t="s">
        <v>1214</v>
      </c>
      <c r="G480" s="31" t="s">
        <v>367</v>
      </c>
      <c r="H480" s="28">
        <v>164.04734400000001</v>
      </c>
      <c r="I480" s="9" t="s">
        <v>12</v>
      </c>
      <c r="J480" s="11">
        <v>1</v>
      </c>
      <c r="K480" s="11">
        <v>0</v>
      </c>
      <c r="L480" s="11">
        <v>1</v>
      </c>
      <c r="M480" s="11">
        <v>2</v>
      </c>
      <c r="N480" s="11" t="s">
        <v>1212</v>
      </c>
      <c r="O480" s="15">
        <v>573.03779999999995</v>
      </c>
    </row>
    <row r="481" spans="2:17" ht="14.4" x14ac:dyDescent="0.3">
      <c r="B481" s="26" t="s">
        <v>1221</v>
      </c>
      <c r="D481" s="10">
        <v>847</v>
      </c>
      <c r="E481" s="11" t="s">
        <v>1222</v>
      </c>
      <c r="F481" s="8" t="s">
        <v>1223</v>
      </c>
      <c r="G481" s="27" t="s">
        <v>1224</v>
      </c>
      <c r="H481" s="33">
        <v>165.04596391300001</v>
      </c>
      <c r="I481" s="9" t="s">
        <v>12</v>
      </c>
      <c r="J481" s="11">
        <v>1</v>
      </c>
      <c r="K481" s="11">
        <v>1</v>
      </c>
      <c r="L481" s="11">
        <v>0</v>
      </c>
      <c r="M481" s="11">
        <v>2</v>
      </c>
      <c r="N481" s="11" t="s">
        <v>1225</v>
      </c>
      <c r="O481" s="15">
        <v>574.03643499999998</v>
      </c>
    </row>
    <row r="482" spans="2:17" ht="14.4" x14ac:dyDescent="0.3">
      <c r="B482" s="26" t="s">
        <v>1231</v>
      </c>
      <c r="C482" s="35"/>
      <c r="D482" s="37" t="s">
        <v>1232</v>
      </c>
      <c r="E482" s="40" t="s">
        <v>1233</v>
      </c>
      <c r="F482" s="39" t="s">
        <v>1234</v>
      </c>
      <c r="G482" s="41" t="s">
        <v>385</v>
      </c>
      <c r="H482" s="42">
        <v>167.07027019000003</v>
      </c>
      <c r="I482" s="9" t="s">
        <v>12</v>
      </c>
      <c r="J482" s="40">
        <v>1</v>
      </c>
      <c r="K482" s="40">
        <v>0</v>
      </c>
      <c r="L482" s="11">
        <v>1</v>
      </c>
      <c r="M482" s="40">
        <f>J482+K482+L482</f>
        <v>2</v>
      </c>
      <c r="N482" s="11" t="s">
        <v>1235</v>
      </c>
      <c r="O482" s="15">
        <v>575.05346499999996</v>
      </c>
    </row>
    <row r="483" spans="2:17" ht="14.4" x14ac:dyDescent="0.3">
      <c r="B483" s="26" t="s">
        <v>1236</v>
      </c>
      <c r="D483" s="10">
        <v>3848</v>
      </c>
      <c r="E483" s="11" t="s">
        <v>1237</v>
      </c>
      <c r="F483" s="8" t="s">
        <v>1238</v>
      </c>
      <c r="G483" s="34" t="s">
        <v>385</v>
      </c>
      <c r="H483" s="36">
        <v>166.06299999999999</v>
      </c>
      <c r="I483" s="9" t="s">
        <v>12</v>
      </c>
      <c r="J483" s="11">
        <v>1</v>
      </c>
      <c r="K483" s="11">
        <v>0</v>
      </c>
      <c r="L483" s="11">
        <v>1</v>
      </c>
      <c r="M483" s="11">
        <v>2</v>
      </c>
      <c r="N483" s="11" t="s">
        <v>1235</v>
      </c>
      <c r="O483" s="11">
        <v>575.05349999999999</v>
      </c>
    </row>
    <row r="484" spans="2:17" ht="14.4" x14ac:dyDescent="0.3">
      <c r="B484" s="26" t="s">
        <v>1239</v>
      </c>
      <c r="F484" s="8" t="s">
        <v>1240</v>
      </c>
      <c r="G484" s="31" t="s">
        <v>385</v>
      </c>
      <c r="H484" s="28">
        <v>166.06299000000001</v>
      </c>
      <c r="I484" s="9" t="s">
        <v>12</v>
      </c>
      <c r="J484" s="11">
        <v>1</v>
      </c>
      <c r="K484" s="11">
        <v>0</v>
      </c>
      <c r="L484" s="11">
        <v>1</v>
      </c>
      <c r="M484" s="11">
        <v>2</v>
      </c>
      <c r="N484" s="11" t="s">
        <v>1235</v>
      </c>
      <c r="O484" s="15">
        <v>575.05349999999999</v>
      </c>
    </row>
    <row r="485" spans="2:17" ht="14.4" x14ac:dyDescent="0.3">
      <c r="B485" s="26" t="s">
        <v>1241</v>
      </c>
      <c r="C485" s="35"/>
      <c r="D485" s="37">
        <v>873</v>
      </c>
      <c r="E485" s="26" t="s">
        <v>1242</v>
      </c>
      <c r="F485" s="39" t="s">
        <v>1243</v>
      </c>
      <c r="G485" s="31" t="s">
        <v>385</v>
      </c>
      <c r="H485" s="28">
        <v>166.06299000000001</v>
      </c>
      <c r="I485" s="9" t="s">
        <v>12</v>
      </c>
      <c r="J485" s="40">
        <v>1</v>
      </c>
      <c r="K485" s="40">
        <v>0</v>
      </c>
      <c r="L485" s="40">
        <v>1</v>
      </c>
      <c r="M485" s="40">
        <v>2</v>
      </c>
      <c r="N485" s="11" t="s">
        <v>1235</v>
      </c>
      <c r="O485" s="15">
        <v>575.05349999999999</v>
      </c>
    </row>
    <row r="486" spans="2:17" ht="14.4" x14ac:dyDescent="0.3">
      <c r="B486" s="26" t="s">
        <v>1246</v>
      </c>
      <c r="D486" s="10">
        <v>1669</v>
      </c>
      <c r="E486" s="11" t="s">
        <v>1247</v>
      </c>
      <c r="F486" s="8" t="s">
        <v>1248</v>
      </c>
      <c r="G486" s="34" t="s">
        <v>1249</v>
      </c>
      <c r="H486" s="33">
        <v>167.09462866499999</v>
      </c>
      <c r="I486" s="9" t="s">
        <v>12</v>
      </c>
      <c r="J486" s="11">
        <v>1</v>
      </c>
      <c r="K486" s="11">
        <v>0</v>
      </c>
      <c r="L486" s="11">
        <v>1</v>
      </c>
      <c r="M486" s="11">
        <v>2</v>
      </c>
      <c r="N486" s="11" t="s">
        <v>1250</v>
      </c>
      <c r="O486" s="15">
        <v>576.08509900000001</v>
      </c>
    </row>
    <row r="487" spans="2:17" ht="14.4" x14ac:dyDescent="0.3">
      <c r="B487" s="29" t="s">
        <v>1251</v>
      </c>
      <c r="F487" s="8" t="s">
        <v>1252</v>
      </c>
      <c r="G487" s="27" t="s">
        <v>1253</v>
      </c>
      <c r="H487" s="28">
        <v>124.05240000000001</v>
      </c>
      <c r="I487" s="9" t="s">
        <v>12</v>
      </c>
      <c r="J487" s="11">
        <v>0</v>
      </c>
      <c r="K487" s="11">
        <v>0</v>
      </c>
      <c r="L487" s="11">
        <v>2</v>
      </c>
      <c r="M487" s="11">
        <v>2</v>
      </c>
      <c r="N487" s="11" t="s">
        <v>1254</v>
      </c>
      <c r="O487" s="15">
        <v>577.03269999999998</v>
      </c>
      <c r="P487" s="11"/>
      <c r="Q487" s="11"/>
    </row>
    <row r="488" spans="2:17" ht="14.4" x14ac:dyDescent="0.3">
      <c r="B488" s="26" t="s">
        <v>1259</v>
      </c>
      <c r="D488" s="10">
        <v>8468</v>
      </c>
      <c r="E488" s="11" t="s">
        <v>1260</v>
      </c>
      <c r="F488" s="8" t="s">
        <v>1261</v>
      </c>
      <c r="G488" s="27" t="s">
        <v>1258</v>
      </c>
      <c r="H488" s="36">
        <v>168.04225873799999</v>
      </c>
      <c r="I488" s="9" t="s">
        <v>12</v>
      </c>
      <c r="J488" s="11">
        <v>1</v>
      </c>
      <c r="K488" s="11">
        <v>0</v>
      </c>
      <c r="L488" s="11">
        <v>1</v>
      </c>
      <c r="M488" s="11">
        <v>2</v>
      </c>
      <c r="N488" s="11" t="s">
        <v>1254</v>
      </c>
      <c r="O488" s="15">
        <v>577.0327299999999</v>
      </c>
    </row>
    <row r="489" spans="2:17" ht="14.4" x14ac:dyDescent="0.3">
      <c r="B489" s="26" t="s">
        <v>1274</v>
      </c>
      <c r="C489" s="35"/>
      <c r="D489" s="46">
        <v>5280799</v>
      </c>
      <c r="E489" s="40" t="s">
        <v>1275</v>
      </c>
      <c r="F489" s="39" t="s">
        <v>241</v>
      </c>
      <c r="G489" s="60" t="s">
        <v>1276</v>
      </c>
      <c r="H489" s="42">
        <v>171.02227416000002</v>
      </c>
      <c r="I489" s="9" t="s">
        <v>12</v>
      </c>
      <c r="J489" s="61">
        <v>1</v>
      </c>
      <c r="K489" s="61">
        <v>1</v>
      </c>
      <c r="L489" s="40">
        <v>0</v>
      </c>
      <c r="M489" s="40">
        <f>J489+K489+L489</f>
        <v>2</v>
      </c>
      <c r="N489" s="11" t="s">
        <v>1277</v>
      </c>
      <c r="O489" s="15">
        <v>579.00546900000006</v>
      </c>
    </row>
    <row r="490" spans="2:17" ht="14.4" x14ac:dyDescent="0.3">
      <c r="B490" s="29" t="s">
        <v>1278</v>
      </c>
      <c r="F490" s="8" t="s">
        <v>1279</v>
      </c>
      <c r="G490" s="31" t="s">
        <v>1280</v>
      </c>
      <c r="H490" s="28">
        <v>126.03169</v>
      </c>
      <c r="I490" s="9" t="s">
        <v>166</v>
      </c>
      <c r="J490" s="11">
        <v>0</v>
      </c>
      <c r="K490" s="11">
        <v>0</v>
      </c>
      <c r="L490" s="11">
        <v>2</v>
      </c>
      <c r="M490" s="11">
        <v>2</v>
      </c>
      <c r="N490" s="11" t="s">
        <v>1281</v>
      </c>
      <c r="O490" s="15">
        <v>579.01199999999994</v>
      </c>
    </row>
    <row r="491" spans="2:17" ht="14.4" x14ac:dyDescent="0.3">
      <c r="B491" s="26" t="s">
        <v>1282</v>
      </c>
      <c r="D491" s="46"/>
      <c r="E491" s="40"/>
      <c r="F491" s="47" t="s">
        <v>1283</v>
      </c>
      <c r="G491" s="31" t="s">
        <v>1284</v>
      </c>
      <c r="H491" s="28">
        <v>172.08479</v>
      </c>
      <c r="I491" s="9" t="s">
        <v>12</v>
      </c>
      <c r="J491" s="11">
        <v>1</v>
      </c>
      <c r="K491" s="11">
        <v>1</v>
      </c>
      <c r="L491" s="11">
        <v>0</v>
      </c>
      <c r="M491" s="11">
        <v>2</v>
      </c>
      <c r="N491" s="11" t="s">
        <v>1285</v>
      </c>
      <c r="O491" s="14">
        <v>581.07529999999997</v>
      </c>
    </row>
    <row r="492" spans="2:17" ht="14.4" x14ac:dyDescent="0.3">
      <c r="B492" s="29" t="s">
        <v>1288</v>
      </c>
      <c r="F492" s="8" t="s">
        <v>1289</v>
      </c>
      <c r="G492" s="27" t="s">
        <v>1290</v>
      </c>
      <c r="H492" s="28">
        <v>216.13615899999999</v>
      </c>
      <c r="I492" s="9" t="s">
        <v>12</v>
      </c>
      <c r="J492" s="11">
        <v>2</v>
      </c>
      <c r="K492" s="11">
        <v>0</v>
      </c>
      <c r="L492" s="11">
        <v>0</v>
      </c>
      <c r="M492" s="11">
        <v>2</v>
      </c>
      <c r="N492" s="11" t="s">
        <v>1291</v>
      </c>
      <c r="O492" s="15">
        <v>581.13679999999999</v>
      </c>
    </row>
    <row r="493" spans="2:17" ht="14.4" x14ac:dyDescent="0.3">
      <c r="B493" s="26" t="s">
        <v>1297</v>
      </c>
      <c r="C493" s="35"/>
      <c r="D493" s="46">
        <v>18652078</v>
      </c>
      <c r="E493" s="40"/>
      <c r="F493" s="39" t="s">
        <v>1298</v>
      </c>
      <c r="G493" s="31" t="s">
        <v>1299</v>
      </c>
      <c r="H493" s="42">
        <v>175.14410383000003</v>
      </c>
      <c r="I493" s="9" t="s">
        <v>12</v>
      </c>
      <c r="J493" s="50">
        <v>1</v>
      </c>
      <c r="K493" s="50">
        <v>1</v>
      </c>
      <c r="L493" s="40">
        <v>0</v>
      </c>
      <c r="M493" s="40">
        <f>J493+K493+L493</f>
        <v>2</v>
      </c>
      <c r="N493" s="11" t="s">
        <v>1300</v>
      </c>
      <c r="O493" s="15">
        <v>583.127298</v>
      </c>
    </row>
    <row r="494" spans="2:17" ht="14.4" x14ac:dyDescent="0.3">
      <c r="B494" s="26" t="s">
        <v>1301</v>
      </c>
      <c r="C494" s="35"/>
      <c r="D494" s="37" t="s">
        <v>1302</v>
      </c>
      <c r="E494" s="40" t="s">
        <v>1303</v>
      </c>
      <c r="F494" s="39" t="s">
        <v>1304</v>
      </c>
      <c r="G494" s="41" t="s">
        <v>1305</v>
      </c>
      <c r="H494" s="42">
        <v>189.15975389000005</v>
      </c>
      <c r="I494" s="9" t="s">
        <v>12</v>
      </c>
      <c r="J494" s="40">
        <v>1</v>
      </c>
      <c r="K494" s="40">
        <v>1</v>
      </c>
      <c r="L494" s="40">
        <v>0</v>
      </c>
      <c r="M494" s="40">
        <f>J494+K494+L494</f>
        <v>2</v>
      </c>
      <c r="N494" s="11" t="s">
        <v>1306</v>
      </c>
      <c r="O494" s="15">
        <v>587.06469800000002</v>
      </c>
    </row>
    <row r="495" spans="2:17" ht="14.4" x14ac:dyDescent="0.3">
      <c r="B495" s="29" t="s">
        <v>1312</v>
      </c>
      <c r="D495" s="10">
        <v>979</v>
      </c>
      <c r="E495" s="11" t="s">
        <v>1313</v>
      </c>
      <c r="F495" s="8" t="s">
        <v>1314</v>
      </c>
      <c r="G495" s="27" t="s">
        <v>1315</v>
      </c>
      <c r="H495" s="33">
        <v>180.04225874400001</v>
      </c>
      <c r="I495" s="9" t="s">
        <v>12</v>
      </c>
      <c r="J495" s="11">
        <v>1</v>
      </c>
      <c r="K495" s="11">
        <v>0</v>
      </c>
      <c r="L495" s="11">
        <v>1</v>
      </c>
      <c r="M495" s="11">
        <v>2</v>
      </c>
      <c r="N495" s="11" t="s">
        <v>1316</v>
      </c>
      <c r="O495" s="15">
        <v>589.0327299999999</v>
      </c>
    </row>
    <row r="496" spans="2:17" ht="14.4" x14ac:dyDescent="0.3">
      <c r="B496" s="26" t="s">
        <v>1317</v>
      </c>
      <c r="D496" s="10">
        <v>736172</v>
      </c>
      <c r="E496" s="11" t="s">
        <v>1318</v>
      </c>
      <c r="F496" s="8" t="s">
        <v>1319</v>
      </c>
      <c r="G496" s="27" t="s">
        <v>1315</v>
      </c>
      <c r="H496" s="33">
        <v>180.04225874400001</v>
      </c>
      <c r="I496" s="9" t="s">
        <v>166</v>
      </c>
      <c r="J496" s="11">
        <v>1</v>
      </c>
      <c r="K496" s="11">
        <v>0</v>
      </c>
      <c r="L496" s="11">
        <v>1</v>
      </c>
      <c r="M496" s="11">
        <v>2</v>
      </c>
      <c r="N496" s="11" t="s">
        <v>1320</v>
      </c>
      <c r="O496" s="15">
        <v>589.03320799999995</v>
      </c>
    </row>
    <row r="497" spans="2:15" ht="14.4" x14ac:dyDescent="0.3">
      <c r="B497" s="29" t="s">
        <v>1321</v>
      </c>
      <c r="F497" s="39" t="s">
        <v>1322</v>
      </c>
      <c r="G497" s="31" t="s">
        <v>1323</v>
      </c>
      <c r="H497" s="28">
        <v>137.08405999999999</v>
      </c>
      <c r="I497" s="9" t="s">
        <v>12</v>
      </c>
      <c r="J497" s="11">
        <v>0</v>
      </c>
      <c r="K497" s="11">
        <v>1</v>
      </c>
      <c r="L497" s="11">
        <v>1</v>
      </c>
      <c r="M497" s="11">
        <v>2</v>
      </c>
      <c r="N497" s="11" t="s">
        <v>1324</v>
      </c>
      <c r="O497" s="15">
        <v>590.06439999999998</v>
      </c>
    </row>
    <row r="498" spans="2:15" ht="14.4" x14ac:dyDescent="0.3">
      <c r="B498" s="26" t="s">
        <v>1325</v>
      </c>
      <c r="F498" s="8" t="s">
        <v>1326</v>
      </c>
      <c r="G498" s="31" t="s">
        <v>1323</v>
      </c>
      <c r="H498" s="28">
        <v>137.08405999999999</v>
      </c>
      <c r="I498" s="9" t="s">
        <v>12</v>
      </c>
      <c r="J498" s="11">
        <v>0</v>
      </c>
      <c r="K498" s="11">
        <v>1</v>
      </c>
      <c r="L498" s="11">
        <v>1</v>
      </c>
      <c r="M498" s="11">
        <v>2</v>
      </c>
      <c r="N498" s="11" t="s">
        <v>1324</v>
      </c>
      <c r="O498" s="15">
        <v>590.06439999999998</v>
      </c>
    </row>
    <row r="499" spans="2:15" ht="14.4" x14ac:dyDescent="0.3">
      <c r="B499" s="26" t="s">
        <v>1330</v>
      </c>
      <c r="F499" s="8" t="s">
        <v>1331</v>
      </c>
      <c r="G499" s="34" t="s">
        <v>1332</v>
      </c>
      <c r="H499" s="33">
        <v>182.05790880800001</v>
      </c>
      <c r="I499" s="9" t="s">
        <v>166</v>
      </c>
      <c r="J499" s="11">
        <v>1</v>
      </c>
      <c r="K499" s="11">
        <v>0</v>
      </c>
      <c r="L499" s="11">
        <v>1</v>
      </c>
      <c r="M499" s="11">
        <v>2</v>
      </c>
      <c r="N499" s="11" t="s">
        <v>1333</v>
      </c>
      <c r="O499" s="15">
        <v>591.04837999999995</v>
      </c>
    </row>
    <row r="500" spans="2:15" ht="14.4" x14ac:dyDescent="0.3">
      <c r="B500" s="26" t="s">
        <v>1334</v>
      </c>
      <c r="F500" s="8" t="s">
        <v>1335</v>
      </c>
      <c r="G500" s="27" t="s">
        <v>1336</v>
      </c>
      <c r="H500" s="28">
        <v>138.06807000000001</v>
      </c>
      <c r="I500" s="9" t="s">
        <v>12</v>
      </c>
      <c r="J500" s="11">
        <v>0</v>
      </c>
      <c r="K500" s="11">
        <v>0</v>
      </c>
      <c r="L500" s="11">
        <v>2</v>
      </c>
      <c r="M500" s="11">
        <v>2</v>
      </c>
      <c r="N500" s="11" t="s">
        <v>1333</v>
      </c>
      <c r="O500" s="15">
        <v>591.04840000000002</v>
      </c>
    </row>
    <row r="501" spans="2:15" ht="14.4" x14ac:dyDescent="0.3">
      <c r="B501" s="26" t="s">
        <v>1343</v>
      </c>
      <c r="C501" s="35" t="s">
        <v>1344</v>
      </c>
      <c r="D501" s="37" t="s">
        <v>1345</v>
      </c>
      <c r="E501" s="32" t="s">
        <v>1346</v>
      </c>
      <c r="F501" s="39" t="s">
        <v>1347</v>
      </c>
      <c r="G501" s="41" t="s">
        <v>1348</v>
      </c>
      <c r="H501" s="42">
        <v>229.14343511000004</v>
      </c>
      <c r="I501" s="9" t="s">
        <v>12</v>
      </c>
      <c r="J501" s="40">
        <v>2</v>
      </c>
      <c r="K501" s="40">
        <v>0</v>
      </c>
      <c r="L501" s="40">
        <v>0</v>
      </c>
      <c r="M501" s="40">
        <f>J501+K501+L501</f>
        <v>2</v>
      </c>
      <c r="N501" s="11" t="s">
        <v>1349</v>
      </c>
      <c r="O501" s="15">
        <v>593.13679999999999</v>
      </c>
    </row>
    <row r="502" spans="2:15" ht="14.4" x14ac:dyDescent="0.3">
      <c r="B502" s="26" t="s">
        <v>1350</v>
      </c>
      <c r="C502" s="35"/>
      <c r="D502" s="37" t="s">
        <v>1351</v>
      </c>
      <c r="E502" s="40" t="s">
        <v>1352</v>
      </c>
      <c r="F502" s="39" t="s">
        <v>1353</v>
      </c>
      <c r="G502" s="41" t="s">
        <v>1354</v>
      </c>
      <c r="H502" s="42">
        <v>142.09748801000001</v>
      </c>
      <c r="I502" s="9" t="s">
        <v>12</v>
      </c>
      <c r="J502" s="40">
        <v>0</v>
      </c>
      <c r="K502" s="40">
        <v>1</v>
      </c>
      <c r="L502" s="11">
        <v>1</v>
      </c>
      <c r="M502" s="40">
        <f>J502+K502+L502</f>
        <v>2</v>
      </c>
      <c r="N502" s="11" t="s">
        <v>1355</v>
      </c>
      <c r="O502" s="15">
        <v>594.07051199999989</v>
      </c>
    </row>
    <row r="503" spans="2:15" ht="14.4" x14ac:dyDescent="0.3">
      <c r="B503" s="26" t="s">
        <v>1356</v>
      </c>
      <c r="F503" s="8" t="s">
        <v>1357</v>
      </c>
      <c r="G503" s="31" t="s">
        <v>1358</v>
      </c>
      <c r="H503" s="28">
        <v>230.15180899999999</v>
      </c>
      <c r="I503" s="9" t="s">
        <v>12</v>
      </c>
      <c r="J503" s="11">
        <v>2</v>
      </c>
      <c r="K503" s="11">
        <v>0</v>
      </c>
      <c r="L503" s="11">
        <v>0</v>
      </c>
      <c r="M503" s="11">
        <v>2</v>
      </c>
      <c r="N503" s="11" t="s">
        <v>1359</v>
      </c>
      <c r="O503" s="15">
        <v>595.15250000000003</v>
      </c>
    </row>
    <row r="504" spans="2:15" ht="14.4" x14ac:dyDescent="0.3">
      <c r="B504" s="29" t="s">
        <v>1360</v>
      </c>
      <c r="D504" s="10">
        <v>6453952</v>
      </c>
      <c r="F504" s="8" t="s">
        <v>1361</v>
      </c>
      <c r="G504" s="27" t="s">
        <v>1362</v>
      </c>
      <c r="H504" s="33">
        <v>231.11067265899999</v>
      </c>
      <c r="I504" s="9" t="s">
        <v>12</v>
      </c>
      <c r="J504" s="11">
        <v>2</v>
      </c>
      <c r="K504" s="11">
        <v>0</v>
      </c>
      <c r="L504" s="11">
        <v>0</v>
      </c>
      <c r="M504" s="11">
        <v>2</v>
      </c>
      <c r="N504" s="11" t="s">
        <v>1363</v>
      </c>
      <c r="O504" s="15">
        <v>596.11131399999988</v>
      </c>
    </row>
    <row r="505" spans="2:15" ht="14.4" x14ac:dyDescent="0.3">
      <c r="B505" s="26" t="s">
        <v>1376</v>
      </c>
      <c r="F505" s="8" t="s">
        <v>1377</v>
      </c>
      <c r="G505" s="27" t="s">
        <v>1371</v>
      </c>
      <c r="H505" s="28">
        <v>188.11609000000001</v>
      </c>
      <c r="I505" s="9" t="s">
        <v>12</v>
      </c>
      <c r="J505" s="11">
        <v>1</v>
      </c>
      <c r="K505" s="11">
        <v>1</v>
      </c>
      <c r="L505" s="11">
        <v>0</v>
      </c>
      <c r="M505" s="11">
        <v>2</v>
      </c>
      <c r="N505" s="11" t="s">
        <v>1372</v>
      </c>
      <c r="O505" s="15">
        <v>597.10659999999996</v>
      </c>
    </row>
    <row r="506" spans="2:15" ht="14.4" x14ac:dyDescent="0.3">
      <c r="B506" s="26" t="s">
        <v>1378</v>
      </c>
      <c r="D506" s="10">
        <v>26612</v>
      </c>
      <c r="F506" s="8" t="s">
        <v>1379</v>
      </c>
      <c r="G506" s="27" t="s">
        <v>1380</v>
      </c>
      <c r="H506" s="33">
        <v>188.14124450599999</v>
      </c>
      <c r="I506" s="9" t="s">
        <v>12</v>
      </c>
      <c r="J506" s="11">
        <v>1</v>
      </c>
      <c r="K506" s="11">
        <v>0</v>
      </c>
      <c r="L506" s="11">
        <v>1</v>
      </c>
      <c r="M506" s="11">
        <v>2</v>
      </c>
      <c r="N506" s="11" t="s">
        <v>1381</v>
      </c>
      <c r="O506" s="15">
        <v>597.13171499999999</v>
      </c>
    </row>
    <row r="507" spans="2:15" ht="14.4" x14ac:dyDescent="0.3">
      <c r="B507" s="26" t="s">
        <v>1383</v>
      </c>
      <c r="C507" s="35"/>
      <c r="D507" s="46">
        <v>440742</v>
      </c>
      <c r="E507" s="40" t="s">
        <v>1384</v>
      </c>
      <c r="F507" s="39" t="s">
        <v>241</v>
      </c>
      <c r="G507" s="41" t="s">
        <v>1385</v>
      </c>
      <c r="H507" s="42">
        <v>220.06043378999999</v>
      </c>
      <c r="I507" s="9" t="s">
        <v>12</v>
      </c>
      <c r="J507" s="40">
        <v>1</v>
      </c>
      <c r="K507" s="40">
        <v>0</v>
      </c>
      <c r="L507" s="11">
        <v>1</v>
      </c>
      <c r="M507" s="40">
        <f>J507+K507+L507</f>
        <v>2</v>
      </c>
      <c r="N507" s="11" t="s">
        <v>1386</v>
      </c>
      <c r="O507" s="15">
        <v>600.04918999999995</v>
      </c>
    </row>
    <row r="508" spans="2:15" ht="14.4" x14ac:dyDescent="0.3">
      <c r="B508" s="26" t="s">
        <v>1391</v>
      </c>
      <c r="C508" s="35" t="s">
        <v>1392</v>
      </c>
      <c r="D508" s="37" t="s">
        <v>1393</v>
      </c>
      <c r="E508" s="32" t="s">
        <v>1394</v>
      </c>
      <c r="F508" s="47" t="s">
        <v>1395</v>
      </c>
      <c r="G508" s="41" t="s">
        <v>1396</v>
      </c>
      <c r="H508" s="42">
        <v>150.05495449000003</v>
      </c>
      <c r="I508" s="9" t="s">
        <v>12</v>
      </c>
      <c r="J508" s="40">
        <v>0</v>
      </c>
      <c r="K508" s="40">
        <v>0</v>
      </c>
      <c r="L508" s="11">
        <v>2</v>
      </c>
      <c r="M508" s="40">
        <f>J508+K508+L508</f>
        <v>2</v>
      </c>
      <c r="N508" s="11" t="s">
        <v>1397</v>
      </c>
      <c r="O508" s="15">
        <v>602.02797899999996</v>
      </c>
    </row>
    <row r="509" spans="2:15" ht="14.4" x14ac:dyDescent="0.3">
      <c r="B509" s="29" t="s">
        <v>1404</v>
      </c>
      <c r="C509" s="35"/>
      <c r="D509" s="37" t="s">
        <v>1405</v>
      </c>
      <c r="E509" s="40"/>
      <c r="F509" s="39" t="s">
        <v>1406</v>
      </c>
      <c r="G509" s="41" t="s">
        <v>1407</v>
      </c>
      <c r="H509" s="42">
        <v>195.07641821000004</v>
      </c>
      <c r="I509" s="9" t="s">
        <v>12</v>
      </c>
      <c r="J509" s="40">
        <v>1</v>
      </c>
      <c r="K509" s="40">
        <v>1</v>
      </c>
      <c r="L509" s="40">
        <v>0</v>
      </c>
      <c r="M509" s="40">
        <f>J509+K509+L509</f>
        <v>2</v>
      </c>
      <c r="N509" s="11" t="s">
        <v>1408</v>
      </c>
      <c r="O509" s="15">
        <v>603.05961300000001</v>
      </c>
    </row>
    <row r="510" spans="2:15" ht="14.4" x14ac:dyDescent="0.3">
      <c r="B510" s="26" t="s">
        <v>1409</v>
      </c>
      <c r="F510" s="8" t="s">
        <v>1410</v>
      </c>
      <c r="G510" s="31" t="s">
        <v>1411</v>
      </c>
      <c r="H510" s="28">
        <v>195.0531</v>
      </c>
      <c r="I510" s="9" t="s">
        <v>12</v>
      </c>
      <c r="J510" s="11">
        <v>1</v>
      </c>
      <c r="K510" s="11">
        <v>0</v>
      </c>
      <c r="L510" s="11">
        <v>1</v>
      </c>
      <c r="M510" s="11">
        <v>2</v>
      </c>
      <c r="N510" s="11" t="s">
        <v>1412</v>
      </c>
      <c r="O510" s="15">
        <v>604.04359999999997</v>
      </c>
    </row>
    <row r="511" spans="2:15" ht="14.4" x14ac:dyDescent="0.3">
      <c r="B511" s="26" t="s">
        <v>1417</v>
      </c>
      <c r="D511" s="10">
        <v>450268</v>
      </c>
      <c r="F511" s="8" t="s">
        <v>1418</v>
      </c>
      <c r="G511" s="27" t="s">
        <v>1411</v>
      </c>
      <c r="H511" s="36">
        <v>195.05315778100001</v>
      </c>
      <c r="I511" s="9" t="s">
        <v>12</v>
      </c>
      <c r="J511" s="11">
        <v>1</v>
      </c>
      <c r="K511" s="11">
        <v>0</v>
      </c>
      <c r="L511" s="11">
        <v>1</v>
      </c>
      <c r="M511" s="11">
        <v>2</v>
      </c>
      <c r="N511" s="11" t="s">
        <v>1412</v>
      </c>
      <c r="O511" s="15">
        <v>604.04362900000001</v>
      </c>
    </row>
    <row r="512" spans="2:15" ht="14.4" x14ac:dyDescent="0.3">
      <c r="B512" s="26" t="s">
        <v>1419</v>
      </c>
      <c r="F512" s="8" t="s">
        <v>1420</v>
      </c>
      <c r="G512" s="31" t="s">
        <v>486</v>
      </c>
      <c r="H512" s="28">
        <v>151.09970000000001</v>
      </c>
      <c r="I512" s="9" t="s">
        <v>12</v>
      </c>
      <c r="J512" s="11">
        <v>0</v>
      </c>
      <c r="K512" s="11">
        <v>1</v>
      </c>
      <c r="L512" s="11">
        <v>1</v>
      </c>
      <c r="M512" s="11">
        <v>2</v>
      </c>
      <c r="N512" s="11" t="s">
        <v>1421</v>
      </c>
      <c r="O512" s="15">
        <v>604.08000000000004</v>
      </c>
    </row>
    <row r="513" spans="2:15" ht="14.4" x14ac:dyDescent="0.3">
      <c r="B513" s="29" t="s">
        <v>1439</v>
      </c>
      <c r="D513" s="10">
        <v>440266</v>
      </c>
      <c r="E513" s="11" t="s">
        <v>1440</v>
      </c>
      <c r="F513" s="8" t="s">
        <v>1441</v>
      </c>
      <c r="G513" s="27" t="s">
        <v>1437</v>
      </c>
      <c r="H513" s="36">
        <v>153.07897860099999</v>
      </c>
      <c r="I513" s="9" t="s">
        <v>166</v>
      </c>
      <c r="J513" s="11">
        <v>0</v>
      </c>
      <c r="K513" s="11">
        <v>1</v>
      </c>
      <c r="L513" s="11">
        <v>1</v>
      </c>
      <c r="M513" s="11">
        <v>2</v>
      </c>
      <c r="N513" s="11" t="s">
        <v>1438</v>
      </c>
      <c r="O513" s="15">
        <v>606.05927900000006</v>
      </c>
    </row>
    <row r="514" spans="2:15" ht="14.4" x14ac:dyDescent="0.3">
      <c r="B514" s="26" t="s">
        <v>1442</v>
      </c>
      <c r="C514" s="35"/>
      <c r="D514" s="37" t="s">
        <v>1443</v>
      </c>
      <c r="E514" s="40" t="s">
        <v>1444</v>
      </c>
      <c r="F514" s="39" t="s">
        <v>1445</v>
      </c>
      <c r="G514" s="31" t="s">
        <v>1437</v>
      </c>
      <c r="H514" s="42">
        <v>154.08625461000003</v>
      </c>
      <c r="I514" s="9" t="s">
        <v>12</v>
      </c>
      <c r="J514" s="40">
        <v>0</v>
      </c>
      <c r="K514" s="61">
        <v>1</v>
      </c>
      <c r="L514" s="11">
        <v>1</v>
      </c>
      <c r="M514" s="40">
        <f>J514+K514+L514</f>
        <v>2</v>
      </c>
      <c r="N514" s="11" t="s">
        <v>1438</v>
      </c>
      <c r="O514" s="15">
        <v>606.05927900000006</v>
      </c>
    </row>
    <row r="515" spans="2:15" ht="14.4" x14ac:dyDescent="0.3">
      <c r="B515" s="29" t="s">
        <v>1446</v>
      </c>
      <c r="C515" s="35"/>
      <c r="D515" s="37"/>
      <c r="E515" s="40"/>
      <c r="F515" s="39" t="s">
        <v>1447</v>
      </c>
      <c r="G515" s="31" t="s">
        <v>1448</v>
      </c>
      <c r="H515" s="28">
        <v>197.08</v>
      </c>
      <c r="I515" s="9" t="s">
        <v>12</v>
      </c>
      <c r="J515" s="40">
        <v>1</v>
      </c>
      <c r="K515" s="40">
        <v>1</v>
      </c>
      <c r="L515" s="11">
        <v>0</v>
      </c>
      <c r="M515" s="40">
        <v>2</v>
      </c>
      <c r="N515" s="11" t="s">
        <v>1449</v>
      </c>
      <c r="O515" s="15">
        <v>606.07050000000004</v>
      </c>
    </row>
    <row r="516" spans="2:15" ht="14.4" x14ac:dyDescent="0.3">
      <c r="B516" s="26" t="s">
        <v>1450</v>
      </c>
      <c r="D516" s="10">
        <v>10742</v>
      </c>
      <c r="E516" s="11" t="s">
        <v>1451</v>
      </c>
      <c r="F516" s="8" t="s">
        <v>1452</v>
      </c>
      <c r="G516" s="34" t="s">
        <v>1453</v>
      </c>
      <c r="H516" s="36">
        <v>198.05282342199999</v>
      </c>
      <c r="I516" s="9" t="s">
        <v>12</v>
      </c>
      <c r="J516" s="11">
        <v>1</v>
      </c>
      <c r="K516" s="11">
        <v>0</v>
      </c>
      <c r="L516" s="11">
        <v>1</v>
      </c>
      <c r="M516" s="11">
        <v>2</v>
      </c>
      <c r="N516" s="11" t="s">
        <v>1454</v>
      </c>
      <c r="O516" s="15">
        <v>607.04329499999994</v>
      </c>
    </row>
    <row r="517" spans="2:15" ht="14.4" x14ac:dyDescent="0.3">
      <c r="B517" s="26" t="s">
        <v>2509</v>
      </c>
      <c r="C517" s="9" t="s">
        <v>2510</v>
      </c>
      <c r="D517" s="10">
        <v>10470</v>
      </c>
      <c r="F517" s="8" t="s">
        <v>2511</v>
      </c>
      <c r="G517" s="27" t="s">
        <v>2512</v>
      </c>
      <c r="H517" s="33">
        <v>424.42803103599999</v>
      </c>
      <c r="I517" s="9" t="s">
        <v>12</v>
      </c>
      <c r="J517" s="11">
        <v>1</v>
      </c>
      <c r="K517" s="11">
        <v>0</v>
      </c>
      <c r="L517" s="11">
        <v>0</v>
      </c>
      <c r="M517" s="11" t="s">
        <v>2201</v>
      </c>
      <c r="N517" s="11" t="s">
        <v>2513</v>
      </c>
      <c r="O517" s="15">
        <v>607.43204500000002</v>
      </c>
    </row>
    <row r="518" spans="2:15" ht="14.4" x14ac:dyDescent="0.3">
      <c r="B518" s="26" t="s">
        <v>1455</v>
      </c>
      <c r="C518" s="9" t="s">
        <v>1456</v>
      </c>
      <c r="D518" s="10">
        <v>1549441</v>
      </c>
      <c r="F518" s="47" t="s">
        <v>1457</v>
      </c>
      <c r="G518" s="34" t="s">
        <v>1458</v>
      </c>
      <c r="H518" s="36">
        <v>203.08524</v>
      </c>
      <c r="I518" s="9" t="s">
        <v>12</v>
      </c>
      <c r="J518" s="11">
        <v>1</v>
      </c>
      <c r="K518" s="11">
        <v>1</v>
      </c>
      <c r="L518" s="11">
        <v>0</v>
      </c>
      <c r="M518" s="11">
        <v>2</v>
      </c>
      <c r="N518" s="11" t="s">
        <v>1459</v>
      </c>
      <c r="O518" s="15">
        <v>612.08155399999998</v>
      </c>
    </row>
    <row r="519" spans="2:15" ht="14.4" x14ac:dyDescent="0.3">
      <c r="B519" s="26" t="s">
        <v>1465</v>
      </c>
      <c r="C519" s="35" t="s">
        <v>1466</v>
      </c>
      <c r="D519" s="37" t="s">
        <v>1467</v>
      </c>
      <c r="E519" s="40" t="s">
        <v>1468</v>
      </c>
      <c r="F519" s="39" t="s">
        <v>1469</v>
      </c>
      <c r="G519" s="41" t="s">
        <v>1470</v>
      </c>
      <c r="H519" s="42">
        <v>206.08116923</v>
      </c>
      <c r="I519" s="9" t="s">
        <v>12</v>
      </c>
      <c r="J519" s="40">
        <v>1</v>
      </c>
      <c r="K519" s="40">
        <v>0</v>
      </c>
      <c r="L519" s="11">
        <v>1</v>
      </c>
      <c r="M519" s="40">
        <f>J519+K519+L519</f>
        <v>2</v>
      </c>
      <c r="N519" s="11" t="s">
        <v>1471</v>
      </c>
      <c r="O519" s="15">
        <v>614.06436399999984</v>
      </c>
    </row>
    <row r="520" spans="2:15" ht="14.4" x14ac:dyDescent="0.3">
      <c r="B520" s="26" t="s">
        <v>1472</v>
      </c>
      <c r="D520" s="10">
        <v>440732</v>
      </c>
      <c r="E520" s="11" t="s">
        <v>1473</v>
      </c>
      <c r="F520" s="8" t="s">
        <v>1474</v>
      </c>
      <c r="G520" s="34" t="s">
        <v>1475</v>
      </c>
      <c r="H520" s="33">
        <v>209.06880784500001</v>
      </c>
      <c r="I520" s="9" t="s">
        <v>12</v>
      </c>
      <c r="J520" s="11">
        <v>1</v>
      </c>
      <c r="K520" s="11">
        <v>0</v>
      </c>
      <c r="L520" s="11">
        <v>1</v>
      </c>
      <c r="M520" s="11">
        <v>2</v>
      </c>
      <c r="N520" s="11" t="s">
        <v>1476</v>
      </c>
      <c r="O520" s="15">
        <v>618.05927900000006</v>
      </c>
    </row>
    <row r="521" spans="2:15" ht="14.4" x14ac:dyDescent="0.3">
      <c r="B521" s="26" t="s">
        <v>1477</v>
      </c>
      <c r="C521" s="35"/>
      <c r="D521" s="37"/>
      <c r="E521" s="40"/>
      <c r="F521" s="39" t="s">
        <v>1478</v>
      </c>
      <c r="G521" s="31" t="s">
        <v>1249</v>
      </c>
      <c r="H521" s="28">
        <v>167.09462859999999</v>
      </c>
      <c r="I521" s="9" t="s">
        <v>12</v>
      </c>
      <c r="J521" s="40">
        <v>0</v>
      </c>
      <c r="K521" s="40">
        <v>1</v>
      </c>
      <c r="L521" s="11">
        <v>1</v>
      </c>
      <c r="M521" s="40">
        <v>2</v>
      </c>
      <c r="N521" s="11" t="s">
        <v>1479</v>
      </c>
      <c r="O521" s="15">
        <v>620.07489999999996</v>
      </c>
    </row>
    <row r="522" spans="2:15" ht="14.4" x14ac:dyDescent="0.3">
      <c r="B522" s="29" t="s">
        <v>1480</v>
      </c>
      <c r="D522" s="10">
        <v>160637</v>
      </c>
      <c r="F522" s="8" t="s">
        <v>1481</v>
      </c>
      <c r="G522" s="34" t="s">
        <v>1482</v>
      </c>
      <c r="H522" s="36">
        <v>212.06847349399999</v>
      </c>
      <c r="I522" s="9" t="s">
        <v>166</v>
      </c>
      <c r="J522" s="11">
        <v>1</v>
      </c>
      <c r="K522" s="11">
        <v>0</v>
      </c>
      <c r="L522" s="11">
        <v>1</v>
      </c>
      <c r="M522" s="11">
        <v>2</v>
      </c>
      <c r="N522" s="11" t="s">
        <v>1483</v>
      </c>
      <c r="O522" s="15">
        <v>621.05894499999999</v>
      </c>
    </row>
    <row r="523" spans="2:15" ht="14.4" x14ac:dyDescent="0.3">
      <c r="B523" s="26" t="s">
        <v>1488</v>
      </c>
      <c r="F523" s="8" t="s">
        <v>1489</v>
      </c>
      <c r="G523" s="31" t="s">
        <v>1490</v>
      </c>
      <c r="H523" s="28">
        <v>258.183109</v>
      </c>
      <c r="I523" s="9" t="s">
        <v>12</v>
      </c>
      <c r="J523" s="11">
        <v>2</v>
      </c>
      <c r="K523" s="11">
        <v>0</v>
      </c>
      <c r="L523" s="11">
        <v>0</v>
      </c>
      <c r="M523" s="11">
        <v>2</v>
      </c>
      <c r="N523" s="11" t="s">
        <v>1491</v>
      </c>
      <c r="O523" s="15">
        <v>623.18380000000002</v>
      </c>
    </row>
    <row r="524" spans="2:15" ht="14.4" x14ac:dyDescent="0.3">
      <c r="B524" s="26" t="s">
        <v>1492</v>
      </c>
      <c r="D524" s="10">
        <v>94216</v>
      </c>
      <c r="F524" s="8" t="s">
        <v>1493</v>
      </c>
      <c r="G524" s="27" t="s">
        <v>1494</v>
      </c>
      <c r="H524" s="33">
        <v>216.17254463399999</v>
      </c>
      <c r="I524" s="9" t="s">
        <v>12</v>
      </c>
      <c r="J524" s="11">
        <v>1</v>
      </c>
      <c r="K524" s="11">
        <v>0</v>
      </c>
      <c r="L524" s="11">
        <v>1</v>
      </c>
      <c r="M524" s="11">
        <v>2</v>
      </c>
      <c r="N524" s="11" t="s">
        <v>1495</v>
      </c>
      <c r="O524" s="15">
        <v>625.16301499999986</v>
      </c>
    </row>
    <row r="525" spans="2:15" ht="14.4" x14ac:dyDescent="0.3">
      <c r="B525" s="26" t="s">
        <v>1496</v>
      </c>
      <c r="C525" s="35" t="s">
        <v>1497</v>
      </c>
      <c r="D525" s="37" t="s">
        <v>1498</v>
      </c>
      <c r="E525" s="40"/>
      <c r="F525" s="39" t="s">
        <v>1499</v>
      </c>
      <c r="G525" s="41" t="s">
        <v>1500</v>
      </c>
      <c r="H525" s="42">
        <v>218.11353199000001</v>
      </c>
      <c r="I525" s="9" t="s">
        <v>12</v>
      </c>
      <c r="J525" s="40">
        <v>1</v>
      </c>
      <c r="K525" s="40">
        <v>1</v>
      </c>
      <c r="L525" s="40">
        <v>0</v>
      </c>
      <c r="M525" s="40">
        <f>J525+K525+L525</f>
        <v>2</v>
      </c>
      <c r="N525" s="11" t="s">
        <v>1501</v>
      </c>
      <c r="O525" s="15">
        <v>626.0967270000001</v>
      </c>
    </row>
    <row r="526" spans="2:15" ht="14.4" x14ac:dyDescent="0.3">
      <c r="B526" s="26" t="s">
        <v>1502</v>
      </c>
      <c r="C526" s="35" t="s">
        <v>1503</v>
      </c>
      <c r="D526" s="48">
        <v>123935</v>
      </c>
      <c r="E526" s="40"/>
      <c r="F526" s="8" t="s">
        <v>1504</v>
      </c>
      <c r="G526" s="41" t="s">
        <v>1500</v>
      </c>
      <c r="H526" s="42">
        <v>217.106257</v>
      </c>
      <c r="I526" s="9" t="s">
        <v>12</v>
      </c>
      <c r="J526" s="40">
        <v>1</v>
      </c>
      <c r="K526" s="40">
        <v>1</v>
      </c>
      <c r="L526" s="11">
        <v>0</v>
      </c>
      <c r="M526" s="40">
        <v>2</v>
      </c>
      <c r="N526" s="11" t="s">
        <v>1501</v>
      </c>
      <c r="O526" s="15">
        <v>626.09720400000003</v>
      </c>
    </row>
    <row r="527" spans="2:15" ht="14.4" x14ac:dyDescent="0.3">
      <c r="B527" s="29" t="s">
        <v>1505</v>
      </c>
      <c r="D527" s="10">
        <v>5202</v>
      </c>
      <c r="E527" s="11" t="s">
        <v>1506</v>
      </c>
      <c r="F527" s="8" t="s">
        <v>1507</v>
      </c>
      <c r="G527" s="34" t="s">
        <v>1508</v>
      </c>
      <c r="H527" s="36">
        <v>220.08472300000003</v>
      </c>
      <c r="I527" s="9" t="s">
        <v>166</v>
      </c>
      <c r="J527" s="11">
        <v>0</v>
      </c>
      <c r="K527" s="11">
        <v>0</v>
      </c>
      <c r="L527" s="11">
        <v>2</v>
      </c>
      <c r="M527" s="11">
        <v>2</v>
      </c>
      <c r="N527" s="11" t="s">
        <v>1509</v>
      </c>
      <c r="O527" s="15">
        <v>629.07519300000001</v>
      </c>
    </row>
    <row r="528" spans="2:15" ht="14.4" x14ac:dyDescent="0.3">
      <c r="B528" s="29" t="s">
        <v>1514</v>
      </c>
      <c r="D528" s="10">
        <v>68310</v>
      </c>
      <c r="E528" s="11" t="s">
        <v>1515</v>
      </c>
      <c r="F528" s="8" t="s">
        <v>1516</v>
      </c>
      <c r="G528" s="27" t="s">
        <v>1517</v>
      </c>
      <c r="H528" s="36">
        <v>223.08445790900001</v>
      </c>
      <c r="I528" s="9" t="s">
        <v>12</v>
      </c>
      <c r="J528" s="11">
        <v>1</v>
      </c>
      <c r="K528" s="11">
        <v>0</v>
      </c>
      <c r="L528" s="11">
        <v>1</v>
      </c>
      <c r="M528" s="11">
        <v>2</v>
      </c>
      <c r="N528" s="11" t="s">
        <v>1518</v>
      </c>
      <c r="O528" s="15">
        <v>632.07492899999988</v>
      </c>
    </row>
    <row r="529" spans="2:15" ht="14.4" x14ac:dyDescent="0.3">
      <c r="B529" s="26" t="s">
        <v>1519</v>
      </c>
      <c r="F529" s="8" t="s">
        <v>1520</v>
      </c>
      <c r="G529" s="31" t="s">
        <v>1521</v>
      </c>
      <c r="H529" s="28">
        <v>180.0899</v>
      </c>
      <c r="I529" s="9" t="s">
        <v>12</v>
      </c>
      <c r="J529" s="11">
        <v>0</v>
      </c>
      <c r="K529" s="11">
        <v>1</v>
      </c>
      <c r="L529" s="11">
        <v>1</v>
      </c>
      <c r="M529" s="11">
        <v>2</v>
      </c>
      <c r="N529" s="11" t="s">
        <v>1522</v>
      </c>
      <c r="O529" s="15">
        <v>633.0702</v>
      </c>
    </row>
    <row r="530" spans="2:15" ht="14.4" x14ac:dyDescent="0.3">
      <c r="B530" s="26" t="s">
        <v>1523</v>
      </c>
      <c r="D530" s="10">
        <v>5816</v>
      </c>
      <c r="E530" s="11" t="s">
        <v>1524</v>
      </c>
      <c r="F530" s="8" t="s">
        <v>1525</v>
      </c>
      <c r="G530" s="27" t="s">
        <v>1526</v>
      </c>
      <c r="H530" s="36">
        <v>183.089543287</v>
      </c>
      <c r="I530" s="9" t="s">
        <v>166</v>
      </c>
      <c r="J530" s="11">
        <v>0</v>
      </c>
      <c r="K530" s="11">
        <v>0</v>
      </c>
      <c r="L530" s="11">
        <v>2</v>
      </c>
      <c r="M530" s="11">
        <v>2</v>
      </c>
      <c r="N530" s="11" t="s">
        <v>1527</v>
      </c>
      <c r="O530" s="15">
        <v>636.06984399999988</v>
      </c>
    </row>
    <row r="531" spans="2:15" ht="14.4" x14ac:dyDescent="0.3">
      <c r="B531" s="29" t="s">
        <v>1534</v>
      </c>
      <c r="F531" s="8" t="s">
        <v>1535</v>
      </c>
      <c r="G531" s="31" t="s">
        <v>1536</v>
      </c>
      <c r="H531" s="28">
        <v>187.16846000000001</v>
      </c>
      <c r="I531" s="9" t="s">
        <v>12</v>
      </c>
      <c r="J531" s="11">
        <v>0</v>
      </c>
      <c r="K531" s="11">
        <v>2</v>
      </c>
      <c r="L531" s="11">
        <v>0</v>
      </c>
      <c r="M531" s="11">
        <v>2</v>
      </c>
      <c r="N531" s="11" t="s">
        <v>1537</v>
      </c>
      <c r="O531" s="15">
        <v>640.14880000000005</v>
      </c>
    </row>
    <row r="532" spans="2:15" ht="14.4" x14ac:dyDescent="0.3">
      <c r="B532" s="62" t="s">
        <v>1543</v>
      </c>
      <c r="E532" s="26" t="s">
        <v>1544</v>
      </c>
      <c r="F532" s="8" t="s">
        <v>1545</v>
      </c>
      <c r="G532" s="31" t="s">
        <v>1546</v>
      </c>
      <c r="H532" s="28">
        <v>240.12219999999999</v>
      </c>
      <c r="I532" s="9" t="s">
        <v>12</v>
      </c>
      <c r="J532" s="11">
        <v>1</v>
      </c>
      <c r="K532" s="11">
        <v>1</v>
      </c>
      <c r="L532" s="11">
        <v>0</v>
      </c>
      <c r="M532" s="11">
        <v>2</v>
      </c>
      <c r="N532" s="11" t="s">
        <v>1547</v>
      </c>
      <c r="O532" s="15">
        <v>649.11270000000002</v>
      </c>
    </row>
    <row r="533" spans="2:15" ht="14.4" x14ac:dyDescent="0.3">
      <c r="B533" s="26" t="s">
        <v>1554</v>
      </c>
      <c r="C533" s="35"/>
      <c r="D533" s="37" t="s">
        <v>1555</v>
      </c>
      <c r="E533" s="40" t="s">
        <v>1556</v>
      </c>
      <c r="F533" s="39" t="s">
        <v>1557</v>
      </c>
      <c r="G533" s="41" t="s">
        <v>1558</v>
      </c>
      <c r="H533" s="42">
        <v>287.22168541000002</v>
      </c>
      <c r="I533" s="9" t="s">
        <v>12</v>
      </c>
      <c r="J533" s="40">
        <v>2</v>
      </c>
      <c r="K533" s="40">
        <v>0</v>
      </c>
      <c r="L533" s="40">
        <v>0</v>
      </c>
      <c r="M533" s="40">
        <f>J533+K533+L533</f>
        <v>2</v>
      </c>
      <c r="N533" s="11" t="s">
        <v>1559</v>
      </c>
      <c r="O533" s="15">
        <v>651.21505000000002</v>
      </c>
    </row>
    <row r="534" spans="2:15" ht="14.4" x14ac:dyDescent="0.3">
      <c r="B534" s="26" t="s">
        <v>1564</v>
      </c>
      <c r="F534" s="8" t="s">
        <v>1565</v>
      </c>
      <c r="G534" s="27" t="s">
        <v>1566</v>
      </c>
      <c r="H534" s="28">
        <v>203.105862</v>
      </c>
      <c r="I534" s="9" t="s">
        <v>12</v>
      </c>
      <c r="J534" s="11">
        <v>0</v>
      </c>
      <c r="K534" s="11">
        <v>2</v>
      </c>
      <c r="L534" s="11">
        <v>0</v>
      </c>
      <c r="M534" s="11">
        <v>2</v>
      </c>
      <c r="N534" s="11" t="s">
        <v>1567</v>
      </c>
      <c r="O534" s="15">
        <v>656.08619999999996</v>
      </c>
    </row>
    <row r="535" spans="2:15" ht="14.4" x14ac:dyDescent="0.3">
      <c r="B535" s="26" t="s">
        <v>1568</v>
      </c>
      <c r="C535" s="35"/>
      <c r="D535" s="37"/>
      <c r="E535" s="40"/>
      <c r="F535" s="8" t="s">
        <v>1569</v>
      </c>
      <c r="G535" s="31" t="s">
        <v>1570</v>
      </c>
      <c r="H535" s="28">
        <v>253.095</v>
      </c>
      <c r="I535" s="9" t="s">
        <v>12</v>
      </c>
      <c r="J535" s="40">
        <v>1</v>
      </c>
      <c r="K535" s="40">
        <v>0</v>
      </c>
      <c r="L535" s="11">
        <v>1</v>
      </c>
      <c r="M535" s="40">
        <v>2</v>
      </c>
      <c r="N535" s="11" t="s">
        <v>1571</v>
      </c>
      <c r="O535" s="15">
        <v>662.08550000000002</v>
      </c>
    </row>
    <row r="536" spans="2:15" ht="14.4" x14ac:dyDescent="0.3">
      <c r="B536" s="26" t="s">
        <v>1572</v>
      </c>
      <c r="C536" s="35"/>
      <c r="D536" s="37" t="s">
        <v>1573</v>
      </c>
      <c r="E536" s="40" t="s">
        <v>1574</v>
      </c>
      <c r="F536" s="39" t="s">
        <v>241</v>
      </c>
      <c r="G536" s="31" t="s">
        <v>1575</v>
      </c>
      <c r="H536" s="42">
        <v>256.16556754999999</v>
      </c>
      <c r="I536" s="9" t="s">
        <v>12</v>
      </c>
      <c r="J536" s="50">
        <v>1</v>
      </c>
      <c r="K536" s="50">
        <v>1</v>
      </c>
      <c r="L536" s="40">
        <v>0</v>
      </c>
      <c r="M536" s="40">
        <f>J536+K536+L536</f>
        <v>2</v>
      </c>
      <c r="N536" s="11" t="s">
        <v>1576</v>
      </c>
      <c r="O536" s="15">
        <v>664.14876199999992</v>
      </c>
    </row>
    <row r="537" spans="2:15" ht="14.4" x14ac:dyDescent="0.3">
      <c r="B537" s="26" t="s">
        <v>1577</v>
      </c>
      <c r="C537" s="35"/>
      <c r="D537" s="37" t="s">
        <v>1578</v>
      </c>
      <c r="E537" s="40" t="s">
        <v>1579</v>
      </c>
      <c r="F537" s="39" t="s">
        <v>1580</v>
      </c>
      <c r="G537" s="41" t="s">
        <v>1581</v>
      </c>
      <c r="H537" s="42">
        <v>265.11828301000003</v>
      </c>
      <c r="I537" s="9" t="s">
        <v>12</v>
      </c>
      <c r="J537" s="40">
        <v>1</v>
      </c>
      <c r="K537" s="40">
        <v>1</v>
      </c>
      <c r="L537" s="40">
        <v>0</v>
      </c>
      <c r="M537" s="40">
        <f>J537+K537+L537</f>
        <v>2</v>
      </c>
      <c r="N537" s="11" t="s">
        <v>1582</v>
      </c>
      <c r="O537" s="15">
        <v>673.10147800000004</v>
      </c>
    </row>
    <row r="538" spans="2:15" ht="14.4" x14ac:dyDescent="0.3">
      <c r="B538" s="26" t="s">
        <v>1583</v>
      </c>
      <c r="C538" s="35" t="s">
        <v>1583</v>
      </c>
      <c r="D538" s="37" t="s">
        <v>1584</v>
      </c>
      <c r="E538" s="40"/>
      <c r="F538" s="39" t="s">
        <v>1585</v>
      </c>
      <c r="G538" s="41" t="s">
        <v>1586</v>
      </c>
      <c r="H538" s="42">
        <v>315.25298552999999</v>
      </c>
      <c r="I538" s="9" t="s">
        <v>12</v>
      </c>
      <c r="J538" s="40">
        <v>2</v>
      </c>
      <c r="K538" s="40">
        <v>0</v>
      </c>
      <c r="L538" s="40">
        <v>0</v>
      </c>
      <c r="M538" s="40">
        <f>J538+K538+L538</f>
        <v>2</v>
      </c>
      <c r="N538" s="11" t="s">
        <v>1587</v>
      </c>
      <c r="O538" s="15">
        <v>679.24634999999989</v>
      </c>
    </row>
    <row r="539" spans="2:15" ht="14.4" x14ac:dyDescent="0.3">
      <c r="B539" s="29" t="s">
        <v>1588</v>
      </c>
      <c r="F539" s="8" t="s">
        <v>1589</v>
      </c>
      <c r="G539" s="31" t="s">
        <v>1590</v>
      </c>
      <c r="H539" s="28">
        <v>275.12698999999998</v>
      </c>
      <c r="I539" s="9" t="s">
        <v>12</v>
      </c>
      <c r="J539" s="11">
        <v>1</v>
      </c>
      <c r="K539" s="11">
        <v>1</v>
      </c>
      <c r="L539" s="11">
        <v>0</v>
      </c>
      <c r="M539" s="11">
        <v>2</v>
      </c>
      <c r="N539" s="11" t="s">
        <v>1591</v>
      </c>
      <c r="O539" s="15">
        <v>684.11749999999995</v>
      </c>
    </row>
    <row r="540" spans="2:15" ht="14.4" x14ac:dyDescent="0.3">
      <c r="B540" s="26" t="s">
        <v>1592</v>
      </c>
      <c r="F540" s="8" t="s">
        <v>1593</v>
      </c>
      <c r="G540" s="27" t="s">
        <v>1594</v>
      </c>
      <c r="H540" s="28">
        <v>278.16300000000001</v>
      </c>
      <c r="I540" s="9" t="s">
        <v>12</v>
      </c>
      <c r="J540" s="11">
        <v>1</v>
      </c>
      <c r="K540" s="11">
        <v>1</v>
      </c>
      <c r="L540" s="11">
        <v>0</v>
      </c>
      <c r="M540" s="11">
        <v>2</v>
      </c>
      <c r="N540" s="11" t="s">
        <v>1595</v>
      </c>
      <c r="O540" s="15">
        <v>687.15350000000001</v>
      </c>
    </row>
    <row r="541" spans="2:15" ht="14.4" x14ac:dyDescent="0.3">
      <c r="B541" s="26" t="s">
        <v>1596</v>
      </c>
      <c r="F541" s="8" t="s">
        <v>1597</v>
      </c>
      <c r="G541" s="31" t="s">
        <v>1598</v>
      </c>
      <c r="H541" s="28">
        <v>244.22631000000001</v>
      </c>
      <c r="I541" s="9" t="s">
        <v>166</v>
      </c>
      <c r="J541" s="11">
        <v>0</v>
      </c>
      <c r="K541" s="11">
        <v>2</v>
      </c>
      <c r="L541" s="11">
        <v>0</v>
      </c>
      <c r="M541" s="11">
        <v>2</v>
      </c>
      <c r="N541" s="11" t="s">
        <v>1599</v>
      </c>
      <c r="O541" s="15">
        <v>697.20659999999998</v>
      </c>
    </row>
    <row r="542" spans="2:15" ht="14.4" x14ac:dyDescent="0.3">
      <c r="B542" s="26" t="s">
        <v>1604</v>
      </c>
      <c r="D542" s="10">
        <v>100714</v>
      </c>
      <c r="E542" s="11" t="s">
        <v>1605</v>
      </c>
      <c r="F542" s="8" t="s">
        <v>1606</v>
      </c>
      <c r="G542" s="27" t="s">
        <v>1607</v>
      </c>
      <c r="H542" s="33">
        <v>119.021857653</v>
      </c>
      <c r="I542" s="9" t="s">
        <v>12</v>
      </c>
      <c r="J542" s="11">
        <v>2</v>
      </c>
      <c r="K542" s="11">
        <v>1</v>
      </c>
      <c r="L542" s="11">
        <v>0</v>
      </c>
      <c r="M542" s="11">
        <v>3</v>
      </c>
      <c r="N542" s="11" t="s">
        <v>1608</v>
      </c>
      <c r="O542" s="15">
        <v>710.0089539999999</v>
      </c>
    </row>
    <row r="543" spans="2:15" ht="14.4" x14ac:dyDescent="0.3">
      <c r="B543" s="26" t="s">
        <v>1609</v>
      </c>
      <c r="D543" s="10">
        <v>45</v>
      </c>
      <c r="E543" s="11" t="s">
        <v>1610</v>
      </c>
      <c r="F543" s="8" t="s">
        <v>1611</v>
      </c>
      <c r="G543" s="27" t="s">
        <v>1612</v>
      </c>
      <c r="H543" s="33">
        <v>120.00587323800001</v>
      </c>
      <c r="I543" s="9" t="s">
        <v>12</v>
      </c>
      <c r="J543" s="11">
        <v>2</v>
      </c>
      <c r="K543" s="11">
        <v>0</v>
      </c>
      <c r="L543" s="11">
        <v>1</v>
      </c>
      <c r="M543" s="11">
        <v>3</v>
      </c>
      <c r="N543" s="11" t="s">
        <v>1613</v>
      </c>
      <c r="O543" s="15">
        <v>710.99297000000001</v>
      </c>
    </row>
    <row r="544" spans="2:15" ht="14.4" x14ac:dyDescent="0.3">
      <c r="B544" s="26" t="s">
        <v>1600</v>
      </c>
      <c r="F544" s="8" t="s">
        <v>1601</v>
      </c>
      <c r="G544" s="31" t="s">
        <v>1602</v>
      </c>
      <c r="H544" s="28">
        <v>312.14738999999997</v>
      </c>
      <c r="I544" s="9" t="s">
        <v>12</v>
      </c>
      <c r="J544" s="11">
        <v>1</v>
      </c>
      <c r="K544" s="11">
        <v>1</v>
      </c>
      <c r="L544" s="11">
        <v>0</v>
      </c>
      <c r="M544" s="11">
        <v>2</v>
      </c>
      <c r="N544" s="11" t="s">
        <v>1603</v>
      </c>
      <c r="O544" s="15">
        <v>721.13789999999995</v>
      </c>
    </row>
    <row r="545" spans="2:15" ht="14.4" x14ac:dyDescent="0.3">
      <c r="B545" s="26" t="s">
        <v>1619</v>
      </c>
      <c r="D545" s="10">
        <v>14925</v>
      </c>
      <c r="E545" s="11" t="s">
        <v>1620</v>
      </c>
      <c r="F545" s="8" t="s">
        <v>1621</v>
      </c>
      <c r="G545" s="34" t="s">
        <v>1622</v>
      </c>
      <c r="H545" s="36">
        <v>176.032087988</v>
      </c>
      <c r="I545" s="9" t="s">
        <v>12</v>
      </c>
      <c r="J545" s="11">
        <v>3</v>
      </c>
      <c r="K545" s="11">
        <v>0</v>
      </c>
      <c r="L545" s="11">
        <v>0</v>
      </c>
      <c r="M545" s="11">
        <v>3</v>
      </c>
      <c r="N545" s="11" t="s">
        <v>1623</v>
      </c>
      <c r="O545" s="15">
        <v>723.0293549999999</v>
      </c>
    </row>
    <row r="546" spans="2:15" ht="14.4" x14ac:dyDescent="0.3">
      <c r="B546" s="26" t="s">
        <v>1662</v>
      </c>
      <c r="C546" s="35"/>
      <c r="D546" s="37" t="s">
        <v>1663</v>
      </c>
      <c r="E546" s="40" t="s">
        <v>1664</v>
      </c>
      <c r="F546" s="39" t="s">
        <v>1665</v>
      </c>
      <c r="G546" s="41" t="s">
        <v>1666</v>
      </c>
      <c r="H546" s="42">
        <v>158.04478373000001</v>
      </c>
      <c r="I546" s="9" t="s">
        <v>12</v>
      </c>
      <c r="J546" s="40">
        <v>2</v>
      </c>
      <c r="K546" s="40">
        <v>1</v>
      </c>
      <c r="L546" s="11">
        <v>0</v>
      </c>
      <c r="M546" s="40">
        <f>J546+K546+L546</f>
        <v>3</v>
      </c>
      <c r="N546" s="11" t="s">
        <v>1667</v>
      </c>
      <c r="O546" s="15">
        <v>748.02460399999995</v>
      </c>
    </row>
    <row r="547" spans="2:15" ht="14.4" x14ac:dyDescent="0.3">
      <c r="B547" s="26" t="s">
        <v>1668</v>
      </c>
      <c r="C547" s="35"/>
      <c r="D547" s="37" t="s">
        <v>1669</v>
      </c>
      <c r="E547" s="40" t="s">
        <v>1670</v>
      </c>
      <c r="F547" s="39" t="s">
        <v>1671</v>
      </c>
      <c r="G547" s="41" t="s">
        <v>334</v>
      </c>
      <c r="H547" s="42">
        <v>159.06518481000001</v>
      </c>
      <c r="I547" s="9" t="s">
        <v>12</v>
      </c>
      <c r="J547" s="40">
        <v>2</v>
      </c>
      <c r="K547" s="40">
        <v>0</v>
      </c>
      <c r="L547" s="11">
        <v>1</v>
      </c>
      <c r="M547" s="40">
        <f>J547+K547+L547</f>
        <v>3</v>
      </c>
      <c r="N547" s="11" t="s">
        <v>1672</v>
      </c>
      <c r="O547" s="15">
        <v>749.04500499999995</v>
      </c>
    </row>
    <row r="548" spans="2:15" ht="14.4" x14ac:dyDescent="0.3">
      <c r="B548" s="26" t="s">
        <v>1680</v>
      </c>
      <c r="C548" s="35"/>
      <c r="D548" s="37" t="s">
        <v>1681</v>
      </c>
      <c r="E548" s="40" t="s">
        <v>1682</v>
      </c>
      <c r="F548" s="39" t="s">
        <v>1683</v>
      </c>
      <c r="G548" s="41" t="s">
        <v>1684</v>
      </c>
      <c r="H548" s="42">
        <v>163.02371392999999</v>
      </c>
      <c r="I548" s="9" t="s">
        <v>12</v>
      </c>
      <c r="J548" s="40">
        <v>2</v>
      </c>
      <c r="K548" s="40">
        <v>1</v>
      </c>
      <c r="L548" s="11">
        <v>0</v>
      </c>
      <c r="M548" s="40">
        <f>J548+K548+L548</f>
        <v>3</v>
      </c>
      <c r="N548" s="11" t="s">
        <v>1685</v>
      </c>
      <c r="O548" s="15">
        <v>753.00353500000006</v>
      </c>
    </row>
    <row r="549" spans="2:15" ht="14.4" x14ac:dyDescent="0.3">
      <c r="B549" s="29" t="s">
        <v>1686</v>
      </c>
      <c r="F549" s="8" t="s">
        <v>1687</v>
      </c>
      <c r="G549" s="31" t="s">
        <v>864</v>
      </c>
      <c r="H549" s="28">
        <v>162.05282</v>
      </c>
      <c r="I549" s="9" t="s">
        <v>12</v>
      </c>
      <c r="J549" s="11">
        <v>2</v>
      </c>
      <c r="K549" s="11">
        <v>0</v>
      </c>
      <c r="L549" s="11">
        <v>1</v>
      </c>
      <c r="M549" s="11">
        <v>3</v>
      </c>
      <c r="N549" s="11" t="s">
        <v>1688</v>
      </c>
      <c r="O549" s="15">
        <v>753.03989999999999</v>
      </c>
    </row>
    <row r="550" spans="2:15" ht="14.4" x14ac:dyDescent="0.3">
      <c r="B550" s="26" t="s">
        <v>1689</v>
      </c>
      <c r="D550" s="10">
        <v>5290</v>
      </c>
      <c r="E550" s="11" t="s">
        <v>1690</v>
      </c>
      <c r="F550" s="8" t="s">
        <v>1691</v>
      </c>
      <c r="G550" s="34" t="s">
        <v>1692</v>
      </c>
      <c r="H550" s="36">
        <v>206.04265267400001</v>
      </c>
      <c r="I550" s="9" t="s">
        <v>166</v>
      </c>
      <c r="J550" s="11">
        <v>3</v>
      </c>
      <c r="K550" s="11">
        <v>0</v>
      </c>
      <c r="L550" s="11">
        <v>0</v>
      </c>
      <c r="M550" s="11">
        <v>3</v>
      </c>
      <c r="N550" s="11" t="s">
        <v>1688</v>
      </c>
      <c r="O550" s="15">
        <v>753.03991999999994</v>
      </c>
    </row>
    <row r="551" spans="2:15" ht="14.4" x14ac:dyDescent="0.3">
      <c r="B551" s="26" t="s">
        <v>1696</v>
      </c>
      <c r="F551" s="39" t="s">
        <v>1697</v>
      </c>
      <c r="G551" s="31" t="s">
        <v>1698</v>
      </c>
      <c r="H551" s="28">
        <v>118.07422</v>
      </c>
      <c r="I551" s="9" t="s">
        <v>12</v>
      </c>
      <c r="J551" s="11">
        <v>1</v>
      </c>
      <c r="K551" s="11">
        <v>2</v>
      </c>
      <c r="L551" s="11">
        <v>0</v>
      </c>
      <c r="M551" s="11">
        <v>3</v>
      </c>
      <c r="N551" s="11" t="s">
        <v>1699</v>
      </c>
      <c r="O551" s="15">
        <v>753.05119999999999</v>
      </c>
    </row>
    <row r="552" spans="2:15" ht="14.4" x14ac:dyDescent="0.3">
      <c r="B552" s="29" t="s">
        <v>1710</v>
      </c>
      <c r="D552" s="10">
        <v>99289</v>
      </c>
      <c r="E552" s="11" t="s">
        <v>1711</v>
      </c>
      <c r="F552" s="8" t="s">
        <v>1712</v>
      </c>
      <c r="G552" s="27" t="s">
        <v>1705</v>
      </c>
      <c r="H552" s="33">
        <v>119.058243159</v>
      </c>
      <c r="I552" s="9" t="s">
        <v>12</v>
      </c>
      <c r="J552" s="11">
        <v>1</v>
      </c>
      <c r="K552" s="11">
        <v>1</v>
      </c>
      <c r="L552" s="11">
        <v>1</v>
      </c>
      <c r="M552" s="11">
        <v>3</v>
      </c>
      <c r="N552" s="11" t="s">
        <v>1706</v>
      </c>
      <c r="O552" s="15">
        <v>754.035169</v>
      </c>
    </row>
    <row r="553" spans="2:15" ht="14.4" x14ac:dyDescent="0.3">
      <c r="B553" s="26" t="s">
        <v>888</v>
      </c>
      <c r="F553" s="8" t="s">
        <v>889</v>
      </c>
      <c r="G553" s="27" t="s">
        <v>890</v>
      </c>
      <c r="H553" s="28">
        <v>120.0423</v>
      </c>
      <c r="I553" s="9" t="s">
        <v>12</v>
      </c>
      <c r="J553" s="11">
        <v>1</v>
      </c>
      <c r="K553" s="11">
        <v>0</v>
      </c>
      <c r="L553" s="11">
        <v>2</v>
      </c>
      <c r="M553" s="11">
        <v>3</v>
      </c>
      <c r="N553" s="11" t="s">
        <v>1713</v>
      </c>
      <c r="O553" s="15">
        <v>755.01919999999996</v>
      </c>
    </row>
    <row r="554" spans="2:15" ht="14.4" x14ac:dyDescent="0.3">
      <c r="B554" s="26" t="s">
        <v>1714</v>
      </c>
      <c r="C554" s="9" t="s">
        <v>1715</v>
      </c>
      <c r="D554" s="10">
        <v>123908</v>
      </c>
      <c r="E554" s="32" t="s">
        <v>1716</v>
      </c>
      <c r="F554" s="47" t="s">
        <v>1717</v>
      </c>
      <c r="G554" s="34" t="s">
        <v>1718</v>
      </c>
      <c r="H554" s="36">
        <v>208.02191999999999</v>
      </c>
      <c r="I554" s="9" t="s">
        <v>166</v>
      </c>
      <c r="J554" s="11">
        <v>3</v>
      </c>
      <c r="K554" s="11">
        <v>0</v>
      </c>
      <c r="L554" s="11">
        <v>0</v>
      </c>
      <c r="M554" s="11">
        <v>3</v>
      </c>
      <c r="N554" s="11" t="s">
        <v>1713</v>
      </c>
      <c r="O554" s="15">
        <v>755.01968299999999</v>
      </c>
    </row>
    <row r="555" spans="2:15" ht="14.4" x14ac:dyDescent="0.3">
      <c r="B555" s="26" t="s">
        <v>1724</v>
      </c>
      <c r="C555" s="35"/>
      <c r="D555" s="37" t="s">
        <v>1725</v>
      </c>
      <c r="E555" s="40" t="s">
        <v>1726</v>
      </c>
      <c r="F555" s="39" t="s">
        <v>1727</v>
      </c>
      <c r="G555" s="41" t="s">
        <v>1728</v>
      </c>
      <c r="H555" s="42">
        <v>123.01104075999999</v>
      </c>
      <c r="I555" s="9" t="s">
        <v>12</v>
      </c>
      <c r="J555" s="40">
        <v>1</v>
      </c>
      <c r="K555" s="40">
        <v>0</v>
      </c>
      <c r="L555" s="11">
        <v>2</v>
      </c>
      <c r="M555" s="40">
        <f>J555+K555+L555</f>
        <v>3</v>
      </c>
      <c r="N555" s="11" t="s">
        <v>1729</v>
      </c>
      <c r="O555" s="15">
        <v>756.98069100000009</v>
      </c>
    </row>
    <row r="556" spans="2:15" ht="14.4" x14ac:dyDescent="0.3">
      <c r="B556" s="29" t="s">
        <v>967</v>
      </c>
      <c r="D556" s="10">
        <v>5810</v>
      </c>
      <c r="E556" s="11" t="s">
        <v>968</v>
      </c>
      <c r="F556" s="8" t="s">
        <v>969</v>
      </c>
      <c r="G556" s="34" t="s">
        <v>178</v>
      </c>
      <c r="H556" s="36">
        <v>131.05874399999999</v>
      </c>
      <c r="I556" s="9" t="s">
        <v>12</v>
      </c>
      <c r="J556" s="11">
        <v>1</v>
      </c>
      <c r="K556" s="11">
        <v>1</v>
      </c>
      <c r="L556" s="11">
        <v>1</v>
      </c>
      <c r="M556" s="11">
        <v>3</v>
      </c>
      <c r="N556" s="11" t="s">
        <v>1731</v>
      </c>
      <c r="O556" s="15">
        <v>766.03566899999998</v>
      </c>
    </row>
    <row r="557" spans="2:15" ht="14.4" x14ac:dyDescent="0.3">
      <c r="B557" s="26" t="s">
        <v>1733</v>
      </c>
      <c r="C557" s="35"/>
      <c r="D557" s="46">
        <v>440714</v>
      </c>
      <c r="E557" s="40" t="s">
        <v>1734</v>
      </c>
      <c r="F557" s="39" t="s">
        <v>1735</v>
      </c>
      <c r="G557" s="41" t="s">
        <v>966</v>
      </c>
      <c r="H557" s="42">
        <v>176.05534841000002</v>
      </c>
      <c r="I557" s="9" t="s">
        <v>12</v>
      </c>
      <c r="J557" s="40">
        <v>2</v>
      </c>
      <c r="K557" s="40">
        <v>1</v>
      </c>
      <c r="L557" s="11">
        <v>0</v>
      </c>
      <c r="M557" s="40">
        <f>J557+K557+L557</f>
        <v>3</v>
      </c>
      <c r="N557" s="11" t="s">
        <v>1731</v>
      </c>
      <c r="O557" s="15">
        <v>766.03566899999998</v>
      </c>
    </row>
    <row r="558" spans="2:15" ht="14.4" x14ac:dyDescent="0.3">
      <c r="B558" s="26" t="s">
        <v>1741</v>
      </c>
      <c r="D558" s="10">
        <v>5280523</v>
      </c>
      <c r="E558" s="11" t="s">
        <v>1742</v>
      </c>
      <c r="F558" s="8" t="s">
        <v>1743</v>
      </c>
      <c r="G558" s="27" t="s">
        <v>1744</v>
      </c>
      <c r="H558" s="33">
        <v>176.06847349399999</v>
      </c>
      <c r="I558" s="9" t="s">
        <v>12</v>
      </c>
      <c r="J558" s="11">
        <v>2</v>
      </c>
      <c r="K558" s="11">
        <v>0</v>
      </c>
      <c r="L558" s="11">
        <v>1</v>
      </c>
      <c r="M558" s="11">
        <v>3</v>
      </c>
      <c r="N558" s="11" t="s">
        <v>1745</v>
      </c>
      <c r="O558" s="15">
        <v>767.05556999999999</v>
      </c>
    </row>
    <row r="559" spans="2:15" ht="14.4" x14ac:dyDescent="0.3">
      <c r="B559" s="26" t="s">
        <v>1751</v>
      </c>
      <c r="C559" s="35"/>
      <c r="D559" s="37">
        <v>677</v>
      </c>
      <c r="E559" s="40" t="s">
        <v>1752</v>
      </c>
      <c r="F559" s="39" t="s">
        <v>1753</v>
      </c>
      <c r="G559" s="41" t="s">
        <v>1754</v>
      </c>
      <c r="H559" s="42">
        <v>135.06518481000001</v>
      </c>
      <c r="I559" s="9" t="s">
        <v>12</v>
      </c>
      <c r="J559" s="40">
        <v>1</v>
      </c>
      <c r="K559" s="40">
        <v>0</v>
      </c>
      <c r="L559" s="11">
        <v>2</v>
      </c>
      <c r="M559" s="40">
        <f>J559+K559+L559</f>
        <v>3</v>
      </c>
      <c r="N559" s="11" t="s">
        <v>1755</v>
      </c>
      <c r="O559" s="15">
        <v>769.03483500000004</v>
      </c>
    </row>
    <row r="560" spans="2:15" ht="14.4" x14ac:dyDescent="0.3">
      <c r="B560" s="26" t="s">
        <v>1760</v>
      </c>
      <c r="C560" s="35"/>
      <c r="D560" s="37"/>
      <c r="E560" s="32"/>
      <c r="F560" s="45" t="s">
        <v>1761</v>
      </c>
      <c r="G560" s="27" t="s">
        <v>1762</v>
      </c>
      <c r="H560" s="28">
        <v>136.03717</v>
      </c>
      <c r="I560" s="9" t="s">
        <v>166</v>
      </c>
      <c r="J560" s="40">
        <v>1</v>
      </c>
      <c r="K560" s="40">
        <v>0</v>
      </c>
      <c r="L560" s="40">
        <v>2</v>
      </c>
      <c r="M560" s="40">
        <v>3</v>
      </c>
      <c r="N560" s="11" t="s">
        <v>1763</v>
      </c>
      <c r="O560" s="15">
        <v>771.01409999999998</v>
      </c>
    </row>
    <row r="561" spans="2:15" ht="14.4" x14ac:dyDescent="0.3">
      <c r="B561" s="26" t="s">
        <v>1764</v>
      </c>
      <c r="C561" s="35"/>
      <c r="D561" s="37" t="s">
        <v>1765</v>
      </c>
      <c r="E561" s="40" t="s">
        <v>1766</v>
      </c>
      <c r="F561" s="39" t="s">
        <v>241</v>
      </c>
      <c r="G561" s="31" t="s">
        <v>1067</v>
      </c>
      <c r="H561" s="42">
        <v>190.07099847000001</v>
      </c>
      <c r="I561" s="9" t="s">
        <v>12</v>
      </c>
      <c r="J561" s="50">
        <v>2</v>
      </c>
      <c r="K561" s="50">
        <v>1</v>
      </c>
      <c r="L561" s="11">
        <v>0</v>
      </c>
      <c r="M561" s="40">
        <f>J561+K561+L561</f>
        <v>3</v>
      </c>
      <c r="N561" s="11" t="s">
        <v>1767</v>
      </c>
      <c r="O561" s="15">
        <v>780.05081900000005</v>
      </c>
    </row>
    <row r="562" spans="2:15" ht="14.4" x14ac:dyDescent="0.3">
      <c r="B562" s="26" t="s">
        <v>1768</v>
      </c>
      <c r="D562" s="10">
        <v>22328017</v>
      </c>
      <c r="F562" s="8" t="s">
        <v>1769</v>
      </c>
      <c r="G562" s="27" t="s">
        <v>1770</v>
      </c>
      <c r="H562" s="33">
        <v>190.08412355799999</v>
      </c>
      <c r="I562" s="9" t="s">
        <v>12</v>
      </c>
      <c r="J562" s="11">
        <v>2</v>
      </c>
      <c r="K562" s="11">
        <v>0</v>
      </c>
      <c r="L562" s="11">
        <v>1</v>
      </c>
      <c r="M562" s="11">
        <v>3</v>
      </c>
      <c r="N562" s="11" t="s">
        <v>1771</v>
      </c>
      <c r="O562" s="15">
        <v>781.07122000000004</v>
      </c>
    </row>
    <row r="563" spans="2:15" ht="14.4" x14ac:dyDescent="0.3">
      <c r="B563" s="26" t="s">
        <v>1777</v>
      </c>
      <c r="C563" s="35"/>
      <c r="D563" s="37" t="s">
        <v>1778</v>
      </c>
      <c r="E563" s="40" t="s">
        <v>1779</v>
      </c>
      <c r="F563" s="39" t="s">
        <v>1780</v>
      </c>
      <c r="G563" s="41" t="s">
        <v>1781</v>
      </c>
      <c r="H563" s="42">
        <v>149.08083486999999</v>
      </c>
      <c r="I563" s="9" t="s">
        <v>12</v>
      </c>
      <c r="J563" s="40">
        <v>1</v>
      </c>
      <c r="K563" s="40">
        <v>0</v>
      </c>
      <c r="L563" s="11">
        <v>2</v>
      </c>
      <c r="M563" s="40">
        <f>J563+K563+L563</f>
        <v>3</v>
      </c>
      <c r="N563" s="11" t="s">
        <v>1782</v>
      </c>
      <c r="O563" s="15">
        <v>783.05048500000009</v>
      </c>
    </row>
    <row r="564" spans="2:15" ht="14.4" x14ac:dyDescent="0.3">
      <c r="B564" s="26" t="s">
        <v>1783</v>
      </c>
      <c r="C564" s="35"/>
      <c r="D564" s="37" t="s">
        <v>1784</v>
      </c>
      <c r="E564" s="40" t="s">
        <v>1785</v>
      </c>
      <c r="F564" s="39" t="s">
        <v>1786</v>
      </c>
      <c r="G564" s="41" t="s">
        <v>1781</v>
      </c>
      <c r="H564" s="42">
        <v>149.08083486999999</v>
      </c>
      <c r="I564" s="9" t="s">
        <v>12</v>
      </c>
      <c r="J564" s="40">
        <v>1</v>
      </c>
      <c r="K564" s="40">
        <v>0</v>
      </c>
      <c r="L564" s="11">
        <v>2</v>
      </c>
      <c r="M564" s="40">
        <f>J564+K564+L564</f>
        <v>3</v>
      </c>
      <c r="N564" s="11" t="s">
        <v>1782</v>
      </c>
      <c r="O564" s="15">
        <v>783.05048500000009</v>
      </c>
    </row>
    <row r="565" spans="2:15" ht="14.4" x14ac:dyDescent="0.3">
      <c r="B565" s="26" t="s">
        <v>1787</v>
      </c>
      <c r="D565" s="10">
        <v>86</v>
      </c>
      <c r="E565" s="11" t="s">
        <v>1788</v>
      </c>
      <c r="F565" s="8" t="s">
        <v>1789</v>
      </c>
      <c r="G565" s="27" t="s">
        <v>1790</v>
      </c>
      <c r="H565" s="33">
        <v>153.042593095</v>
      </c>
      <c r="I565" s="9" t="s">
        <v>12</v>
      </c>
      <c r="J565" s="11">
        <v>1</v>
      </c>
      <c r="K565" s="11">
        <v>1</v>
      </c>
      <c r="L565" s="11">
        <v>1</v>
      </c>
      <c r="M565" s="11">
        <v>3</v>
      </c>
      <c r="N565" s="11" t="s">
        <v>1791</v>
      </c>
      <c r="O565" s="15">
        <v>788.01951899999995</v>
      </c>
    </row>
    <row r="566" spans="2:15" ht="14.4" x14ac:dyDescent="0.3">
      <c r="B566" s="26" t="s">
        <v>1792</v>
      </c>
      <c r="F566" s="8" t="s">
        <v>1793</v>
      </c>
      <c r="G566" s="31" t="s">
        <v>1143</v>
      </c>
      <c r="H566" s="28">
        <v>154.0266</v>
      </c>
      <c r="I566" s="9" t="s">
        <v>12</v>
      </c>
      <c r="J566" s="11">
        <v>1</v>
      </c>
      <c r="K566" s="11">
        <v>0</v>
      </c>
      <c r="L566" s="11">
        <v>2</v>
      </c>
      <c r="M566" s="11">
        <v>3</v>
      </c>
      <c r="N566" s="11" t="s">
        <v>1794</v>
      </c>
      <c r="O566" s="15">
        <v>789.00350000000003</v>
      </c>
    </row>
    <row r="567" spans="2:15" ht="14.4" x14ac:dyDescent="0.3">
      <c r="B567" s="26" t="s">
        <v>1795</v>
      </c>
      <c r="C567" s="35" t="s">
        <v>1796</v>
      </c>
      <c r="D567" s="37" t="s">
        <v>1797</v>
      </c>
      <c r="E567" s="40" t="s">
        <v>1798</v>
      </c>
      <c r="F567" s="63" t="s">
        <v>1799</v>
      </c>
      <c r="G567" s="64" t="s">
        <v>1143</v>
      </c>
      <c r="H567" s="42">
        <v>155.03388469000001</v>
      </c>
      <c r="I567" s="9" t="s">
        <v>12</v>
      </c>
      <c r="J567" s="53">
        <v>1</v>
      </c>
      <c r="K567" s="53">
        <v>0</v>
      </c>
      <c r="L567" s="11">
        <v>2</v>
      </c>
      <c r="M567" s="40">
        <f>J567+K567+L567</f>
        <v>3</v>
      </c>
      <c r="N567" s="11" t="s">
        <v>1794</v>
      </c>
      <c r="O567" s="15">
        <v>789.00353500000006</v>
      </c>
    </row>
    <row r="568" spans="2:15" ht="14.4" x14ac:dyDescent="0.3">
      <c r="B568" s="26" t="s">
        <v>1822</v>
      </c>
      <c r="D568" s="65" t="s">
        <v>1823</v>
      </c>
      <c r="E568" s="26" t="s">
        <v>1824</v>
      </c>
      <c r="F568" s="8" t="s">
        <v>1825</v>
      </c>
      <c r="G568" s="31" t="s">
        <v>1253</v>
      </c>
      <c r="H568" s="28">
        <v>124.052429</v>
      </c>
      <c r="I568" s="9" t="s">
        <v>12</v>
      </c>
      <c r="J568" s="11">
        <v>0</v>
      </c>
      <c r="K568" s="11">
        <v>1</v>
      </c>
      <c r="L568" s="11">
        <v>2</v>
      </c>
      <c r="M568" s="11">
        <v>3</v>
      </c>
      <c r="N568" s="11" t="s">
        <v>1817</v>
      </c>
      <c r="O568" s="15">
        <v>803.01919999999996</v>
      </c>
    </row>
    <row r="569" spans="2:15" ht="14.4" x14ac:dyDescent="0.3">
      <c r="B569" s="26" t="s">
        <v>1826</v>
      </c>
      <c r="F569" s="8" t="s">
        <v>1827</v>
      </c>
      <c r="G569" s="31" t="s">
        <v>1258</v>
      </c>
      <c r="H569" s="28">
        <v>168.042258</v>
      </c>
      <c r="I569" s="9" t="s">
        <v>12</v>
      </c>
      <c r="J569" s="11">
        <v>1</v>
      </c>
      <c r="K569" s="11">
        <v>0</v>
      </c>
      <c r="L569" s="11">
        <v>2</v>
      </c>
      <c r="M569" s="11">
        <v>3</v>
      </c>
      <c r="N569" s="11" t="s">
        <v>1817</v>
      </c>
      <c r="O569" s="15">
        <v>803.01919999999996</v>
      </c>
    </row>
    <row r="570" spans="2:15" ht="14.4" x14ac:dyDescent="0.3">
      <c r="B570" s="26" t="s">
        <v>1843</v>
      </c>
      <c r="D570" s="10">
        <v>3017884</v>
      </c>
      <c r="F570" s="8" t="s">
        <v>1844</v>
      </c>
      <c r="G570" s="34" t="s">
        <v>1841</v>
      </c>
      <c r="H570" s="36">
        <v>218.11542368600001</v>
      </c>
      <c r="I570" s="9" t="s">
        <v>12</v>
      </c>
      <c r="J570" s="11">
        <v>2</v>
      </c>
      <c r="K570" s="11">
        <v>0</v>
      </c>
      <c r="L570" s="11">
        <v>1</v>
      </c>
      <c r="M570" s="11">
        <v>3</v>
      </c>
      <c r="N570" s="11" t="s">
        <v>1842</v>
      </c>
      <c r="O570" s="15">
        <v>809.10251999999991</v>
      </c>
    </row>
    <row r="571" spans="2:15" ht="14.4" x14ac:dyDescent="0.3">
      <c r="B571" s="26" t="s">
        <v>1845</v>
      </c>
      <c r="C571" s="35"/>
      <c r="D571" s="37" t="s">
        <v>1846</v>
      </c>
      <c r="E571" s="40" t="s">
        <v>1847</v>
      </c>
      <c r="F571" s="39" t="s">
        <v>1848</v>
      </c>
      <c r="G571" s="41" t="s">
        <v>1849</v>
      </c>
      <c r="H571" s="42">
        <v>219.13393307000001</v>
      </c>
      <c r="I571" s="9" t="s">
        <v>12</v>
      </c>
      <c r="J571" s="40">
        <v>2</v>
      </c>
      <c r="K571" s="40">
        <v>1</v>
      </c>
      <c r="L571" s="11">
        <v>0</v>
      </c>
      <c r="M571" s="40">
        <f>J571+K571+L571</f>
        <v>3</v>
      </c>
      <c r="N571" s="11" t="s">
        <v>1850</v>
      </c>
      <c r="O571" s="15">
        <v>809.11375300000009</v>
      </c>
    </row>
    <row r="572" spans="2:15" ht="14.4" x14ac:dyDescent="0.3">
      <c r="B572" s="29" t="s">
        <v>1851</v>
      </c>
      <c r="D572" s="10">
        <v>439498</v>
      </c>
      <c r="E572" s="11" t="s">
        <v>1852</v>
      </c>
      <c r="F572" s="8" t="s">
        <v>1853</v>
      </c>
      <c r="G572" s="27" t="s">
        <v>1854</v>
      </c>
      <c r="H572" s="33">
        <v>178.04121288600001</v>
      </c>
      <c r="I572" s="9" t="s">
        <v>12</v>
      </c>
      <c r="J572" s="11">
        <v>1</v>
      </c>
      <c r="K572" s="11">
        <v>1</v>
      </c>
      <c r="L572" s="11">
        <v>1</v>
      </c>
      <c r="M572" s="11">
        <v>3</v>
      </c>
      <c r="N572" s="11" t="s">
        <v>1855</v>
      </c>
      <c r="O572" s="15">
        <v>813.01813900000013</v>
      </c>
    </row>
    <row r="573" spans="2:15" ht="14.4" x14ac:dyDescent="0.3">
      <c r="B573" s="26" t="s">
        <v>1860</v>
      </c>
      <c r="C573" s="35"/>
      <c r="D573" s="37" t="s">
        <v>1861</v>
      </c>
      <c r="E573" s="40" t="s">
        <v>1862</v>
      </c>
      <c r="F573" s="39" t="s">
        <v>1863</v>
      </c>
      <c r="G573" s="41" t="s">
        <v>1315</v>
      </c>
      <c r="H573" s="42">
        <v>181.04953475000002</v>
      </c>
      <c r="I573" s="9" t="s">
        <v>12</v>
      </c>
      <c r="J573" s="40">
        <v>1</v>
      </c>
      <c r="K573" s="40">
        <v>0</v>
      </c>
      <c r="L573" s="11">
        <v>2</v>
      </c>
      <c r="M573" s="40">
        <f>J573+K573+L573</f>
        <v>3</v>
      </c>
      <c r="N573" s="11" t="s">
        <v>1859</v>
      </c>
      <c r="O573" s="15">
        <v>815.01918499999999</v>
      </c>
    </row>
    <row r="574" spans="2:15" ht="14.4" x14ac:dyDescent="0.3">
      <c r="B574" s="26" t="s">
        <v>1856</v>
      </c>
      <c r="C574" s="52"/>
      <c r="D574" s="37" t="s">
        <v>1864</v>
      </c>
      <c r="E574" s="40" t="s">
        <v>1865</v>
      </c>
      <c r="F574" s="39" t="s">
        <v>1858</v>
      </c>
      <c r="G574" s="64" t="s">
        <v>1315</v>
      </c>
      <c r="H574" s="42">
        <v>181.04953475000002</v>
      </c>
      <c r="I574" s="9" t="s">
        <v>12</v>
      </c>
      <c r="J574" s="53">
        <v>1</v>
      </c>
      <c r="K574" s="53">
        <v>0</v>
      </c>
      <c r="L574" s="11">
        <v>2</v>
      </c>
      <c r="M574" s="40">
        <f>J574+K574+L574</f>
        <v>3</v>
      </c>
      <c r="N574" s="11" t="s">
        <v>1859</v>
      </c>
      <c r="O574" s="15">
        <v>815.01918499999999</v>
      </c>
    </row>
    <row r="575" spans="2:15" ht="14.4" x14ac:dyDescent="0.3">
      <c r="B575" s="26" t="s">
        <v>1872</v>
      </c>
      <c r="C575" s="52" t="s">
        <v>1873</v>
      </c>
      <c r="D575" s="37" t="s">
        <v>1874</v>
      </c>
      <c r="E575" s="40" t="s">
        <v>1875</v>
      </c>
      <c r="F575" s="39" t="s">
        <v>1876</v>
      </c>
      <c r="G575" s="64" t="s">
        <v>1332</v>
      </c>
      <c r="H575" s="42">
        <v>183.06518481000001</v>
      </c>
      <c r="I575" s="9" t="s">
        <v>12</v>
      </c>
      <c r="J575" s="53">
        <v>1</v>
      </c>
      <c r="K575" s="53">
        <v>0</v>
      </c>
      <c r="L575" s="11">
        <v>2</v>
      </c>
      <c r="M575" s="40">
        <f>J575+K575+L575</f>
        <v>3</v>
      </c>
      <c r="N575" s="11" t="s">
        <v>1871</v>
      </c>
      <c r="O575" s="15">
        <v>817.03483500000004</v>
      </c>
    </row>
    <row r="576" spans="2:15" ht="14.4" x14ac:dyDescent="0.3">
      <c r="B576" s="26" t="s">
        <v>1877</v>
      </c>
      <c r="C576" s="9" t="s">
        <v>1878</v>
      </c>
      <c r="F576" s="8" t="s">
        <v>1879</v>
      </c>
      <c r="G576" s="34" t="s">
        <v>1332</v>
      </c>
      <c r="H576" s="33">
        <v>182.05790880800001</v>
      </c>
      <c r="I576" s="9" t="s">
        <v>12</v>
      </c>
      <c r="J576" s="11">
        <v>1</v>
      </c>
      <c r="K576" s="11">
        <v>0</v>
      </c>
      <c r="L576" s="11">
        <v>2</v>
      </c>
      <c r="M576" s="11">
        <v>3</v>
      </c>
      <c r="N576" s="11" t="s">
        <v>1871</v>
      </c>
      <c r="O576" s="15">
        <v>817.03483500000004</v>
      </c>
    </row>
    <row r="577" spans="2:15" ht="14.4" x14ac:dyDescent="0.3">
      <c r="B577" s="26" t="s">
        <v>1880</v>
      </c>
      <c r="C577" s="35" t="s">
        <v>1881</v>
      </c>
      <c r="D577" s="37" t="s">
        <v>1882</v>
      </c>
      <c r="E577" s="40" t="s">
        <v>1883</v>
      </c>
      <c r="F577" s="58" t="s">
        <v>1884</v>
      </c>
      <c r="G577" s="31" t="s">
        <v>1885</v>
      </c>
      <c r="H577" s="42">
        <v>227.10263295000004</v>
      </c>
      <c r="I577" s="9" t="s">
        <v>12</v>
      </c>
      <c r="J577" s="66">
        <v>2</v>
      </c>
      <c r="K577" s="66">
        <v>1</v>
      </c>
      <c r="L577" s="11">
        <v>0</v>
      </c>
      <c r="M577" s="40">
        <f>J577+K577+L577</f>
        <v>3</v>
      </c>
      <c r="N577" s="11" t="s">
        <v>1886</v>
      </c>
      <c r="O577" s="15">
        <v>817.08245299999999</v>
      </c>
    </row>
    <row r="578" spans="2:15" ht="14.4" x14ac:dyDescent="0.3">
      <c r="B578" s="26" t="s">
        <v>1887</v>
      </c>
      <c r="F578" s="8" t="s">
        <v>1888</v>
      </c>
      <c r="G578" s="31" t="s">
        <v>1889</v>
      </c>
      <c r="H578" s="28">
        <v>183.0531</v>
      </c>
      <c r="I578" s="9" t="s">
        <v>12</v>
      </c>
      <c r="J578" s="11">
        <v>1</v>
      </c>
      <c r="K578" s="11">
        <v>0</v>
      </c>
      <c r="L578" s="11">
        <v>2</v>
      </c>
      <c r="M578" s="11">
        <v>3</v>
      </c>
      <c r="N578" s="11" t="s">
        <v>1890</v>
      </c>
      <c r="O578" s="15">
        <v>818.03009999999995</v>
      </c>
    </row>
    <row r="579" spans="2:15" ht="14.4" x14ac:dyDescent="0.3">
      <c r="B579" s="26" t="s">
        <v>1891</v>
      </c>
      <c r="F579" s="8" t="s">
        <v>1892</v>
      </c>
      <c r="G579" s="31" t="s">
        <v>1893</v>
      </c>
      <c r="H579" s="28">
        <v>184.03717</v>
      </c>
      <c r="I579" s="9" t="s">
        <v>12</v>
      </c>
      <c r="J579" s="11">
        <v>1</v>
      </c>
      <c r="K579" s="11">
        <v>0</v>
      </c>
      <c r="L579" s="11">
        <v>2</v>
      </c>
      <c r="M579" s="11">
        <v>3</v>
      </c>
      <c r="N579" s="11" t="s">
        <v>1894</v>
      </c>
      <c r="O579" s="15">
        <v>819.01409999999998</v>
      </c>
    </row>
    <row r="580" spans="2:15" ht="14.4" x14ac:dyDescent="0.3">
      <c r="B580" s="26" t="s">
        <v>1895</v>
      </c>
      <c r="C580" s="35"/>
      <c r="D580" s="37" t="s">
        <v>1896</v>
      </c>
      <c r="E580" s="40" t="s">
        <v>1897</v>
      </c>
      <c r="F580" s="39" t="s">
        <v>1898</v>
      </c>
      <c r="G580" s="41" t="s">
        <v>1899</v>
      </c>
      <c r="H580" s="42">
        <v>233.11319763</v>
      </c>
      <c r="I580" s="9" t="s">
        <v>12</v>
      </c>
      <c r="J580" s="40">
        <v>2</v>
      </c>
      <c r="K580" s="40">
        <v>1</v>
      </c>
      <c r="L580" s="11">
        <v>0</v>
      </c>
      <c r="M580" s="40">
        <f>J580+K580+L580</f>
        <v>3</v>
      </c>
      <c r="N580" s="11" t="s">
        <v>1900</v>
      </c>
      <c r="O580" s="15">
        <v>823.09301800000003</v>
      </c>
    </row>
    <row r="581" spans="2:15" ht="14.4" x14ac:dyDescent="0.3">
      <c r="B581" s="26" t="s">
        <v>1901</v>
      </c>
      <c r="C581" s="35"/>
      <c r="D581" s="37" t="s">
        <v>1902</v>
      </c>
      <c r="E581" s="40" t="s">
        <v>1903</v>
      </c>
      <c r="F581" s="39" t="s">
        <v>1904</v>
      </c>
      <c r="G581" s="41" t="s">
        <v>1899</v>
      </c>
      <c r="H581" s="42">
        <v>233.11319763</v>
      </c>
      <c r="I581" s="9" t="s">
        <v>12</v>
      </c>
      <c r="J581" s="40">
        <v>2</v>
      </c>
      <c r="K581" s="40">
        <v>1</v>
      </c>
      <c r="L581" s="11">
        <v>0</v>
      </c>
      <c r="M581" s="40">
        <f>J581+K581+L581</f>
        <v>3</v>
      </c>
      <c r="N581" s="11" t="s">
        <v>1900</v>
      </c>
      <c r="O581" s="15">
        <v>823.09301800000003</v>
      </c>
    </row>
    <row r="582" spans="2:15" ht="14.4" x14ac:dyDescent="0.3">
      <c r="B582" s="26" t="s">
        <v>1910</v>
      </c>
      <c r="C582" s="35"/>
      <c r="D582" s="37" t="s">
        <v>1911</v>
      </c>
      <c r="E582" s="40" t="s">
        <v>1912</v>
      </c>
      <c r="F582" s="39" t="s">
        <v>1913</v>
      </c>
      <c r="G582" s="31" t="s">
        <v>1914</v>
      </c>
      <c r="H582" s="42">
        <v>156.04202033000001</v>
      </c>
      <c r="I582" s="9" t="s">
        <v>12</v>
      </c>
      <c r="J582" s="50">
        <v>0</v>
      </c>
      <c r="K582" s="50">
        <v>0</v>
      </c>
      <c r="L582" s="11">
        <v>3</v>
      </c>
      <c r="M582" s="40">
        <f>J582+K582+L582</f>
        <v>3</v>
      </c>
      <c r="N582" s="11" t="s">
        <v>1915</v>
      </c>
      <c r="O582" s="15">
        <v>828.07194900000002</v>
      </c>
    </row>
    <row r="583" spans="2:15" ht="14.4" x14ac:dyDescent="0.3">
      <c r="B583" s="26" t="s">
        <v>1916</v>
      </c>
      <c r="C583" s="35" t="s">
        <v>1917</v>
      </c>
      <c r="D583" s="37" t="s">
        <v>1918</v>
      </c>
      <c r="E583" s="40" t="s">
        <v>1919</v>
      </c>
      <c r="F583" s="67" t="s">
        <v>1920</v>
      </c>
      <c r="G583" s="41" t="s">
        <v>1921</v>
      </c>
      <c r="H583" s="42">
        <v>197.04444937</v>
      </c>
      <c r="I583" s="9" t="s">
        <v>12</v>
      </c>
      <c r="J583" s="40">
        <v>1</v>
      </c>
      <c r="K583" s="40">
        <v>0</v>
      </c>
      <c r="L583" s="11">
        <v>2</v>
      </c>
      <c r="M583" s="40">
        <f>J583+K583+L583</f>
        <v>3</v>
      </c>
      <c r="N583" s="11" t="s">
        <v>1922</v>
      </c>
      <c r="O583" s="15">
        <v>831.01409999999998</v>
      </c>
    </row>
    <row r="584" spans="2:15" ht="14.4" x14ac:dyDescent="0.3">
      <c r="B584" s="29" t="s">
        <v>1439</v>
      </c>
      <c r="D584" s="10">
        <v>440266</v>
      </c>
      <c r="E584" s="11" t="s">
        <v>1440</v>
      </c>
      <c r="F584" s="8" t="s">
        <v>1441</v>
      </c>
      <c r="G584" s="27" t="s">
        <v>1437</v>
      </c>
      <c r="H584" s="36">
        <v>153.07897860099999</v>
      </c>
      <c r="I584" s="9" t="s">
        <v>12</v>
      </c>
      <c r="J584" s="11">
        <v>0</v>
      </c>
      <c r="K584" s="11">
        <v>1</v>
      </c>
      <c r="L584" s="11">
        <v>2</v>
      </c>
      <c r="M584" s="11">
        <v>3</v>
      </c>
      <c r="N584" s="11" t="s">
        <v>1923</v>
      </c>
      <c r="O584" s="15">
        <v>832.04573400000004</v>
      </c>
    </row>
    <row r="585" spans="2:15" ht="14.4" x14ac:dyDescent="0.3">
      <c r="B585" s="26" t="s">
        <v>1925</v>
      </c>
      <c r="D585" s="10">
        <v>439435</v>
      </c>
      <c r="E585" s="11" t="s">
        <v>1926</v>
      </c>
      <c r="F585" s="8" t="s">
        <v>1927</v>
      </c>
      <c r="G585" s="27" t="s">
        <v>1453</v>
      </c>
      <c r="H585" s="33">
        <v>198.05282342999999</v>
      </c>
      <c r="I585" s="9" t="s">
        <v>166</v>
      </c>
      <c r="J585" s="11">
        <v>1</v>
      </c>
      <c r="K585" s="11">
        <v>0</v>
      </c>
      <c r="L585" s="11">
        <v>2</v>
      </c>
      <c r="M585" s="11">
        <v>3</v>
      </c>
      <c r="N585" s="11" t="s">
        <v>1924</v>
      </c>
      <c r="O585" s="15">
        <v>833.02975000000004</v>
      </c>
    </row>
    <row r="586" spans="2:15" ht="15.6" customHeight="1" x14ac:dyDescent="0.3">
      <c r="B586" s="26" t="s">
        <v>1928</v>
      </c>
      <c r="F586" s="8" t="s">
        <v>1929</v>
      </c>
      <c r="G586" s="31" t="s">
        <v>1930</v>
      </c>
      <c r="H586" s="28">
        <v>246.14670000000001</v>
      </c>
      <c r="I586" s="9" t="s">
        <v>12</v>
      </c>
      <c r="J586" s="11">
        <v>2</v>
      </c>
      <c r="K586" s="11">
        <v>0</v>
      </c>
      <c r="L586" s="11">
        <v>1</v>
      </c>
      <c r="M586" s="11">
        <v>3</v>
      </c>
      <c r="N586" s="11" t="s">
        <v>1931</v>
      </c>
      <c r="O586" s="15">
        <v>837.13379999999995</v>
      </c>
    </row>
    <row r="587" spans="2:15" ht="14.4" x14ac:dyDescent="0.3">
      <c r="B587" s="26" t="s">
        <v>1932</v>
      </c>
      <c r="D587" s="10">
        <v>3080576</v>
      </c>
      <c r="F587" s="67" t="s">
        <v>1933</v>
      </c>
      <c r="G587" s="34" t="s">
        <v>1934</v>
      </c>
      <c r="H587" s="36">
        <v>203.126991</v>
      </c>
      <c r="I587" s="9" t="s">
        <v>12</v>
      </c>
      <c r="J587" s="11">
        <v>1</v>
      </c>
      <c r="K587" s="11">
        <v>2</v>
      </c>
      <c r="L587" s="11">
        <v>0</v>
      </c>
      <c r="M587" s="11">
        <v>3</v>
      </c>
      <c r="N587" s="11" t="s">
        <v>1935</v>
      </c>
      <c r="O587" s="15">
        <v>838.10441500000002</v>
      </c>
    </row>
    <row r="588" spans="2:15" ht="14.4" x14ac:dyDescent="0.3">
      <c r="B588" s="26" t="s">
        <v>1936</v>
      </c>
      <c r="C588" s="52"/>
      <c r="D588" s="46">
        <v>7020159</v>
      </c>
      <c r="E588" s="40"/>
      <c r="F588" s="39" t="s">
        <v>1937</v>
      </c>
      <c r="G588" s="41" t="s">
        <v>1938</v>
      </c>
      <c r="H588" s="42">
        <v>205.11828301000003</v>
      </c>
      <c r="I588" s="9" t="s">
        <v>12</v>
      </c>
      <c r="J588" s="40">
        <v>1</v>
      </c>
      <c r="K588" s="40">
        <v>1</v>
      </c>
      <c r="L588" s="11">
        <v>1</v>
      </c>
      <c r="M588" s="40">
        <f>J588+K588+L588</f>
        <v>3</v>
      </c>
      <c r="N588" s="11" t="s">
        <v>1939</v>
      </c>
      <c r="O588" s="15">
        <v>839.08793300000013</v>
      </c>
    </row>
    <row r="589" spans="2:15" ht="14.4" x14ac:dyDescent="0.3">
      <c r="B589" s="26" t="s">
        <v>1940</v>
      </c>
      <c r="C589" s="35"/>
      <c r="D589" s="46">
        <v>439460</v>
      </c>
      <c r="E589" s="40" t="s">
        <v>1941</v>
      </c>
      <c r="F589" s="39" t="s">
        <v>1942</v>
      </c>
      <c r="G589" s="41" t="s">
        <v>1943</v>
      </c>
      <c r="H589" s="42">
        <v>205.15466851000002</v>
      </c>
      <c r="I589" s="9" t="s">
        <v>12</v>
      </c>
      <c r="J589" s="40">
        <v>1</v>
      </c>
      <c r="K589" s="40">
        <v>1</v>
      </c>
      <c r="L589" s="11">
        <v>1</v>
      </c>
      <c r="M589" s="40">
        <f>J589+K589+L589</f>
        <v>3</v>
      </c>
      <c r="N589" s="11" t="s">
        <v>1944</v>
      </c>
      <c r="O589" s="15">
        <v>839.12431800000013</v>
      </c>
    </row>
    <row r="590" spans="2:15" ht="14.4" x14ac:dyDescent="0.3">
      <c r="B590" s="29" t="s">
        <v>1945</v>
      </c>
      <c r="C590" s="35"/>
      <c r="D590" s="46"/>
      <c r="E590" s="40"/>
      <c r="F590" s="8" t="s">
        <v>1946</v>
      </c>
      <c r="G590" s="31" t="s">
        <v>530</v>
      </c>
      <c r="H590" s="28">
        <v>206.04352</v>
      </c>
      <c r="I590" s="9" t="s">
        <v>12</v>
      </c>
      <c r="J590" s="40">
        <v>1</v>
      </c>
      <c r="K590" s="40">
        <v>1</v>
      </c>
      <c r="L590" s="11">
        <v>1</v>
      </c>
      <c r="M590" s="40">
        <v>3</v>
      </c>
      <c r="N590" s="11" t="s">
        <v>1947</v>
      </c>
      <c r="O590" s="15">
        <v>841.0204</v>
      </c>
    </row>
    <row r="591" spans="2:15" ht="14.4" x14ac:dyDescent="0.3">
      <c r="B591" s="29" t="s">
        <v>1480</v>
      </c>
      <c r="C591" s="9" t="s">
        <v>1953</v>
      </c>
      <c r="D591" s="10">
        <v>160637</v>
      </c>
      <c r="F591" s="8" t="s">
        <v>1481</v>
      </c>
      <c r="G591" s="34" t="s">
        <v>1482</v>
      </c>
      <c r="H591" s="36">
        <v>212.06847349399999</v>
      </c>
      <c r="I591" s="9" t="s">
        <v>12</v>
      </c>
      <c r="J591" s="11">
        <v>1</v>
      </c>
      <c r="K591" s="11">
        <v>0</v>
      </c>
      <c r="L591" s="11">
        <v>2</v>
      </c>
      <c r="M591" s="11">
        <v>3</v>
      </c>
      <c r="N591" s="11" t="s">
        <v>1954</v>
      </c>
      <c r="O591" s="15">
        <v>847.04540000000009</v>
      </c>
    </row>
    <row r="592" spans="2:15" ht="14.4" x14ac:dyDescent="0.3">
      <c r="B592" s="29" t="s">
        <v>1955</v>
      </c>
      <c r="C592" s="35"/>
      <c r="D592" s="46"/>
      <c r="E592" s="40"/>
      <c r="F592" s="39" t="s">
        <v>1956</v>
      </c>
      <c r="G592" s="27" t="s">
        <v>1957</v>
      </c>
      <c r="H592" s="28">
        <v>168.089877</v>
      </c>
      <c r="I592" s="9" t="s">
        <v>12</v>
      </c>
      <c r="J592" s="40">
        <v>0</v>
      </c>
      <c r="K592" s="40">
        <v>1</v>
      </c>
      <c r="L592" s="11">
        <v>2</v>
      </c>
      <c r="M592" s="40">
        <v>3</v>
      </c>
      <c r="N592" s="11" t="s">
        <v>1958</v>
      </c>
      <c r="O592" s="15">
        <v>847.0566</v>
      </c>
    </row>
    <row r="593" spans="2:15" ht="14.4" x14ac:dyDescent="0.3">
      <c r="B593" s="26" t="s">
        <v>1959</v>
      </c>
      <c r="F593" s="45" t="s">
        <v>1960</v>
      </c>
      <c r="G593" s="27" t="s">
        <v>1961</v>
      </c>
      <c r="H593" s="28">
        <v>169.07389000000001</v>
      </c>
      <c r="I593" s="9" t="s">
        <v>166</v>
      </c>
      <c r="J593" s="11">
        <v>0</v>
      </c>
      <c r="K593" s="11">
        <v>1</v>
      </c>
      <c r="L593" s="11">
        <v>2</v>
      </c>
      <c r="M593" s="11">
        <v>3</v>
      </c>
      <c r="N593" s="11" t="s">
        <v>1962</v>
      </c>
      <c r="O593" s="15">
        <v>848.04060000000004</v>
      </c>
    </row>
    <row r="594" spans="2:15" ht="14.4" x14ac:dyDescent="0.3">
      <c r="B594" s="29" t="s">
        <v>1963</v>
      </c>
      <c r="C594" s="35"/>
      <c r="D594" s="37"/>
      <c r="E594" s="40"/>
      <c r="F594" s="39" t="s">
        <v>1964</v>
      </c>
      <c r="G594" s="27" t="s">
        <v>1961</v>
      </c>
      <c r="H594" s="28">
        <v>169.07389000000001</v>
      </c>
      <c r="I594" s="9" t="s">
        <v>166</v>
      </c>
      <c r="J594" s="40">
        <v>0</v>
      </c>
      <c r="K594" s="40">
        <v>1</v>
      </c>
      <c r="L594" s="40">
        <v>2</v>
      </c>
      <c r="M594" s="40">
        <v>3</v>
      </c>
      <c r="N594" s="11" t="s">
        <v>1962</v>
      </c>
      <c r="O594" s="15">
        <v>848.04060000000004</v>
      </c>
    </row>
    <row r="595" spans="2:15" ht="14.4" x14ac:dyDescent="0.3">
      <c r="B595" s="26" t="s">
        <v>1965</v>
      </c>
      <c r="F595" s="8" t="s">
        <v>1966</v>
      </c>
      <c r="G595" s="31" t="s">
        <v>1967</v>
      </c>
      <c r="H595" s="28">
        <v>170.05789999999999</v>
      </c>
      <c r="I595" s="9" t="s">
        <v>166</v>
      </c>
      <c r="J595" s="11">
        <v>0</v>
      </c>
      <c r="K595" s="11">
        <v>0</v>
      </c>
      <c r="L595" s="11">
        <v>3</v>
      </c>
      <c r="M595" s="11">
        <v>3</v>
      </c>
      <c r="N595" s="11" t="s">
        <v>1968</v>
      </c>
      <c r="O595" s="15">
        <v>849.02470000000005</v>
      </c>
    </row>
    <row r="596" spans="2:15" ht="14.4" x14ac:dyDescent="0.3">
      <c r="B596" s="26" t="s">
        <v>1979</v>
      </c>
      <c r="C596" s="35"/>
      <c r="D596" s="46">
        <v>7015695</v>
      </c>
      <c r="E596" s="40"/>
      <c r="F596" s="39" t="s">
        <v>1980</v>
      </c>
      <c r="G596" s="41" t="s">
        <v>1849</v>
      </c>
      <c r="H596" s="42">
        <v>219.13393307000001</v>
      </c>
      <c r="I596" s="9" t="s">
        <v>12</v>
      </c>
      <c r="J596" s="40">
        <v>1</v>
      </c>
      <c r="K596" s="40">
        <v>1</v>
      </c>
      <c r="L596" s="11">
        <v>1</v>
      </c>
      <c r="M596" s="40">
        <f>J596+K596+L596</f>
        <v>3</v>
      </c>
      <c r="N596" s="11" t="s">
        <v>1981</v>
      </c>
      <c r="O596" s="15">
        <v>853.10353999999995</v>
      </c>
    </row>
    <row r="597" spans="2:15" ht="14.4" x14ac:dyDescent="0.3">
      <c r="B597" s="26" t="s">
        <v>1988</v>
      </c>
      <c r="D597" s="10">
        <v>144</v>
      </c>
      <c r="E597" s="11" t="s">
        <v>1989</v>
      </c>
      <c r="F597" s="8" t="s">
        <v>1990</v>
      </c>
      <c r="G597" s="27" t="s">
        <v>1508</v>
      </c>
      <c r="H597" s="36">
        <v>220.08479226</v>
      </c>
      <c r="I597" s="9" t="s">
        <v>12</v>
      </c>
      <c r="J597" s="11">
        <v>1</v>
      </c>
      <c r="K597" s="11">
        <v>1</v>
      </c>
      <c r="L597" s="11">
        <v>1</v>
      </c>
      <c r="M597" s="11">
        <v>3</v>
      </c>
      <c r="N597" s="11" t="s">
        <v>1991</v>
      </c>
      <c r="O597" s="15">
        <v>855.06171800000016</v>
      </c>
    </row>
    <row r="598" spans="2:15" ht="14.4" x14ac:dyDescent="0.3">
      <c r="B598" s="29" t="s">
        <v>1992</v>
      </c>
      <c r="F598" s="8" t="s">
        <v>1993</v>
      </c>
      <c r="G598" s="31" t="s">
        <v>1994</v>
      </c>
      <c r="H598" s="28">
        <v>177.07897</v>
      </c>
      <c r="I598" s="9" t="s">
        <v>12</v>
      </c>
      <c r="J598" s="11">
        <v>0</v>
      </c>
      <c r="K598" s="11">
        <v>1</v>
      </c>
      <c r="L598" s="11">
        <v>2</v>
      </c>
      <c r="M598" s="11">
        <v>3</v>
      </c>
      <c r="N598" s="11" t="s">
        <v>1995</v>
      </c>
      <c r="O598" s="15">
        <v>856.04570000000001</v>
      </c>
    </row>
    <row r="599" spans="2:15" ht="14.4" x14ac:dyDescent="0.3">
      <c r="B599" s="26" t="s">
        <v>1996</v>
      </c>
      <c r="C599" s="35"/>
      <c r="D599" s="68"/>
      <c r="E599" s="40"/>
      <c r="F599" s="56" t="s">
        <v>1997</v>
      </c>
      <c r="G599" s="27" t="s">
        <v>1309</v>
      </c>
      <c r="H599" s="28">
        <v>179.094628</v>
      </c>
      <c r="I599" s="9" t="s">
        <v>12</v>
      </c>
      <c r="J599" s="40">
        <v>0</v>
      </c>
      <c r="K599" s="40">
        <v>1</v>
      </c>
      <c r="L599" s="40">
        <v>2</v>
      </c>
      <c r="M599" s="11">
        <v>3</v>
      </c>
      <c r="N599" s="11" t="s">
        <v>1998</v>
      </c>
      <c r="O599" s="15">
        <v>858.06140000000005</v>
      </c>
    </row>
    <row r="600" spans="2:15" ht="14.4" x14ac:dyDescent="0.3">
      <c r="B600" s="26" t="s">
        <v>1999</v>
      </c>
      <c r="D600" s="10">
        <v>54601877</v>
      </c>
      <c r="E600" s="11" t="s">
        <v>2000</v>
      </c>
      <c r="F600" s="8" t="s">
        <v>2001</v>
      </c>
      <c r="G600" s="27" t="s">
        <v>2002</v>
      </c>
      <c r="H600" s="33">
        <v>311.136887409</v>
      </c>
      <c r="I600" s="9" t="s">
        <v>12</v>
      </c>
      <c r="J600" s="11">
        <v>3</v>
      </c>
      <c r="K600" s="11">
        <v>0</v>
      </c>
      <c r="L600" s="11">
        <v>0</v>
      </c>
      <c r="M600" s="11">
        <v>3</v>
      </c>
      <c r="N600" s="11" t="s">
        <v>2003</v>
      </c>
      <c r="O600" s="15">
        <v>858.13415399999985</v>
      </c>
    </row>
    <row r="601" spans="2:15" ht="14.4" x14ac:dyDescent="0.3">
      <c r="B601" s="26" t="s">
        <v>2004</v>
      </c>
      <c r="F601" s="8" t="s">
        <v>2005</v>
      </c>
      <c r="G601" s="31" t="s">
        <v>2006</v>
      </c>
      <c r="H601" s="28">
        <v>224.0797</v>
      </c>
      <c r="I601" s="9" t="s">
        <v>166</v>
      </c>
      <c r="J601" s="11">
        <v>1</v>
      </c>
      <c r="K601" s="11">
        <v>2</v>
      </c>
      <c r="L601" s="11">
        <v>0</v>
      </c>
      <c r="M601" s="11">
        <v>3</v>
      </c>
      <c r="N601" s="11" t="s">
        <v>2007</v>
      </c>
      <c r="O601" s="15">
        <v>859.0566</v>
      </c>
    </row>
    <row r="602" spans="2:15" ht="14.4" x14ac:dyDescent="0.3">
      <c r="B602" s="29" t="s">
        <v>2008</v>
      </c>
      <c r="C602" s="35"/>
      <c r="D602" s="37" t="s">
        <v>2009</v>
      </c>
      <c r="E602" s="40" t="s">
        <v>2010</v>
      </c>
      <c r="F602" s="39" t="s">
        <v>2011</v>
      </c>
      <c r="G602" s="41" t="s">
        <v>2006</v>
      </c>
      <c r="H602" s="42">
        <v>225.08698289</v>
      </c>
      <c r="I602" s="9" t="s">
        <v>12</v>
      </c>
      <c r="J602" s="40">
        <v>1</v>
      </c>
      <c r="K602" s="40">
        <v>1</v>
      </c>
      <c r="L602" s="11">
        <v>1</v>
      </c>
      <c r="M602" s="40">
        <f>J602+K602+L602</f>
        <v>3</v>
      </c>
      <c r="N602" s="11" t="s">
        <v>2007</v>
      </c>
      <c r="O602" s="15">
        <v>859.05663300000015</v>
      </c>
    </row>
    <row r="603" spans="2:15" ht="14.4" x14ac:dyDescent="0.3">
      <c r="B603" s="26" t="s">
        <v>2012</v>
      </c>
      <c r="C603" s="35"/>
      <c r="D603" s="37" t="s">
        <v>2013</v>
      </c>
      <c r="E603" s="40" t="s">
        <v>2014</v>
      </c>
      <c r="F603" s="39" t="s">
        <v>2015</v>
      </c>
      <c r="G603" s="41" t="s">
        <v>2006</v>
      </c>
      <c r="H603" s="42">
        <v>225.08698289</v>
      </c>
      <c r="I603" s="9" t="s">
        <v>12</v>
      </c>
      <c r="J603" s="40">
        <v>1</v>
      </c>
      <c r="K603" s="40">
        <v>1</v>
      </c>
      <c r="L603" s="11">
        <v>1</v>
      </c>
      <c r="M603" s="40">
        <f>J603+K603+L603</f>
        <v>3</v>
      </c>
      <c r="N603" s="11" t="s">
        <v>2007</v>
      </c>
      <c r="O603" s="15">
        <v>859.05663300000015</v>
      </c>
    </row>
    <row r="604" spans="2:15" ht="14.4" x14ac:dyDescent="0.3">
      <c r="B604" s="26" t="s">
        <v>2016</v>
      </c>
      <c r="D604" s="10">
        <v>65124</v>
      </c>
      <c r="F604" s="8" t="s">
        <v>2017</v>
      </c>
      <c r="G604" s="27" t="s">
        <v>2018</v>
      </c>
      <c r="H604" s="36">
        <v>226.05897143999999</v>
      </c>
      <c r="I604" s="9" t="s">
        <v>12</v>
      </c>
      <c r="J604" s="11">
        <v>1</v>
      </c>
      <c r="K604" s="11">
        <v>1</v>
      </c>
      <c r="L604" s="11">
        <v>1</v>
      </c>
      <c r="M604" s="11">
        <v>3</v>
      </c>
      <c r="N604" s="11" t="s">
        <v>2019</v>
      </c>
      <c r="O604" s="15">
        <v>861.03589800000009</v>
      </c>
    </row>
    <row r="605" spans="2:15" ht="14.4" x14ac:dyDescent="0.3">
      <c r="B605" s="26" t="s">
        <v>1523</v>
      </c>
      <c r="D605" s="10">
        <v>5816</v>
      </c>
      <c r="E605" s="11" t="s">
        <v>1524</v>
      </c>
      <c r="F605" s="8" t="s">
        <v>1525</v>
      </c>
      <c r="G605" s="27" t="s">
        <v>1526</v>
      </c>
      <c r="H605" s="36">
        <v>183.089543287</v>
      </c>
      <c r="I605" s="9" t="s">
        <v>12</v>
      </c>
      <c r="J605" s="11">
        <v>0</v>
      </c>
      <c r="K605" s="11">
        <v>0</v>
      </c>
      <c r="L605" s="11">
        <v>3</v>
      </c>
      <c r="M605" s="11">
        <v>3</v>
      </c>
      <c r="N605" s="11" t="s">
        <v>2029</v>
      </c>
      <c r="O605" s="15">
        <v>862.05629899999997</v>
      </c>
    </row>
    <row r="606" spans="2:15" ht="14.4" x14ac:dyDescent="0.3">
      <c r="B606" s="26" t="s">
        <v>2030</v>
      </c>
      <c r="D606" s="10">
        <v>11902892</v>
      </c>
      <c r="F606" s="8" t="s">
        <v>2031</v>
      </c>
      <c r="G606" s="34" t="s">
        <v>2032</v>
      </c>
      <c r="H606" s="36">
        <v>228.11100800000014</v>
      </c>
      <c r="I606" s="9" t="s">
        <v>12</v>
      </c>
      <c r="J606" s="11">
        <v>1</v>
      </c>
      <c r="K606" s="11">
        <v>1</v>
      </c>
      <c r="L606" s="11">
        <v>1</v>
      </c>
      <c r="M606" s="11">
        <v>3</v>
      </c>
      <c r="N606" s="11" t="s">
        <v>2033</v>
      </c>
      <c r="O606" s="15">
        <v>863.08793300000013</v>
      </c>
    </row>
    <row r="607" spans="2:15" ht="14.4" x14ac:dyDescent="0.3">
      <c r="B607" s="26" t="s">
        <v>2034</v>
      </c>
      <c r="F607" s="39" t="s">
        <v>2035</v>
      </c>
      <c r="G607" s="27" t="s">
        <v>2036</v>
      </c>
      <c r="H607" s="28">
        <v>274.178</v>
      </c>
      <c r="I607" s="9" t="s">
        <v>12</v>
      </c>
      <c r="J607" s="11">
        <v>2</v>
      </c>
      <c r="K607" s="11">
        <v>0</v>
      </c>
      <c r="L607" s="11">
        <v>1</v>
      </c>
      <c r="M607" s="11">
        <v>3</v>
      </c>
      <c r="N607" s="11" t="s">
        <v>2037</v>
      </c>
      <c r="O607" s="15">
        <v>865.16510000000005</v>
      </c>
    </row>
    <row r="608" spans="2:15" ht="14.4" x14ac:dyDescent="0.3">
      <c r="B608" s="29" t="s">
        <v>2038</v>
      </c>
      <c r="F608" s="8" t="s">
        <v>2039</v>
      </c>
      <c r="G608" s="31" t="s">
        <v>2040</v>
      </c>
      <c r="H608" s="28">
        <v>275.11169999999998</v>
      </c>
      <c r="I608" s="9" t="s">
        <v>12</v>
      </c>
      <c r="J608" s="11">
        <v>2</v>
      </c>
      <c r="K608" s="11">
        <v>1</v>
      </c>
      <c r="L608" s="11">
        <v>0</v>
      </c>
      <c r="M608" s="11">
        <v>3</v>
      </c>
      <c r="N608" s="11" t="s">
        <v>2041</v>
      </c>
      <c r="O608" s="15">
        <v>866.09879999999998</v>
      </c>
    </row>
    <row r="609" spans="2:15" ht="14.4" x14ac:dyDescent="0.3">
      <c r="B609" s="29" t="s">
        <v>2042</v>
      </c>
      <c r="C609" s="35"/>
      <c r="D609" s="37" t="s">
        <v>2043</v>
      </c>
      <c r="E609" s="40" t="s">
        <v>2044</v>
      </c>
      <c r="F609" s="39" t="s">
        <v>2045</v>
      </c>
      <c r="G609" s="41" t="s">
        <v>2040</v>
      </c>
      <c r="H609" s="42">
        <v>276.11901129000006</v>
      </c>
      <c r="I609" s="9" t="s">
        <v>12</v>
      </c>
      <c r="J609" s="40">
        <v>2</v>
      </c>
      <c r="K609" s="40">
        <v>1</v>
      </c>
      <c r="L609" s="11">
        <v>0</v>
      </c>
      <c r="M609" s="40">
        <f>J609+K609+L609</f>
        <v>3</v>
      </c>
      <c r="N609" s="11" t="s">
        <v>2041</v>
      </c>
      <c r="O609" s="15">
        <v>866.09883200000013</v>
      </c>
    </row>
    <row r="610" spans="2:15" ht="14.4" x14ac:dyDescent="0.3">
      <c r="B610" s="26" t="s">
        <v>2046</v>
      </c>
      <c r="C610" s="35"/>
      <c r="D610" s="37" t="s">
        <v>2047</v>
      </c>
      <c r="E610" s="40" t="s">
        <v>2048</v>
      </c>
      <c r="F610" s="39" t="s">
        <v>2049</v>
      </c>
      <c r="G610" s="31" t="s">
        <v>2050</v>
      </c>
      <c r="H610" s="42">
        <v>277.13941237</v>
      </c>
      <c r="I610" s="9" t="s">
        <v>166</v>
      </c>
      <c r="J610" s="50">
        <v>2</v>
      </c>
      <c r="K610" s="50">
        <v>0</v>
      </c>
      <c r="L610" s="11">
        <v>1</v>
      </c>
      <c r="M610" s="40">
        <f>J610+K610+L610</f>
        <v>3</v>
      </c>
      <c r="N610" s="11" t="s">
        <v>2051</v>
      </c>
      <c r="O610" s="15">
        <v>867.11923300000012</v>
      </c>
    </row>
    <row r="611" spans="2:15" ht="14.4" x14ac:dyDescent="0.3">
      <c r="B611" s="26" t="s">
        <v>2052</v>
      </c>
      <c r="F611" s="8" t="s">
        <v>2053</v>
      </c>
      <c r="G611" s="31" t="s">
        <v>2054</v>
      </c>
      <c r="H611" s="28">
        <v>280.10592000000003</v>
      </c>
      <c r="I611" s="9" t="s">
        <v>12</v>
      </c>
      <c r="J611" s="11">
        <v>2</v>
      </c>
      <c r="K611" s="11">
        <v>1</v>
      </c>
      <c r="L611" s="11">
        <v>0</v>
      </c>
      <c r="M611" s="11">
        <v>3</v>
      </c>
      <c r="N611" s="11" t="s">
        <v>2055</v>
      </c>
      <c r="O611" s="15">
        <v>871.09299999999996</v>
      </c>
    </row>
    <row r="612" spans="2:15" ht="14.4" x14ac:dyDescent="0.3">
      <c r="B612" s="26" t="s">
        <v>2056</v>
      </c>
      <c r="F612" s="8" t="s">
        <v>2057</v>
      </c>
      <c r="G612" s="27" t="s">
        <v>1546</v>
      </c>
      <c r="H612" s="28">
        <v>240.12219999999999</v>
      </c>
      <c r="I612" s="9" t="s">
        <v>12</v>
      </c>
      <c r="J612" s="11">
        <v>1</v>
      </c>
      <c r="K612" s="11">
        <v>2</v>
      </c>
      <c r="L612" s="11">
        <v>0</v>
      </c>
      <c r="M612" s="11">
        <v>3</v>
      </c>
      <c r="N612" s="11" t="s">
        <v>2058</v>
      </c>
      <c r="O612" s="15">
        <v>875.0992</v>
      </c>
    </row>
    <row r="613" spans="2:15" ht="14.4" x14ac:dyDescent="0.3">
      <c r="B613" s="26" t="s">
        <v>2059</v>
      </c>
      <c r="C613" s="35"/>
      <c r="D613" s="37" t="s">
        <v>2060</v>
      </c>
      <c r="E613" s="40"/>
      <c r="F613" s="39" t="s">
        <v>2061</v>
      </c>
      <c r="G613" s="41" t="s">
        <v>2062</v>
      </c>
      <c r="H613" s="42">
        <v>290.13466135000004</v>
      </c>
      <c r="I613" s="9" t="s">
        <v>12</v>
      </c>
      <c r="J613" s="40">
        <v>2</v>
      </c>
      <c r="K613" s="40">
        <v>1</v>
      </c>
      <c r="L613" s="11">
        <v>0</v>
      </c>
      <c r="M613" s="40">
        <f>J613+K613+L613</f>
        <v>3</v>
      </c>
      <c r="N613" s="11" t="s">
        <v>2063</v>
      </c>
      <c r="O613" s="15">
        <v>880.11448200000007</v>
      </c>
    </row>
    <row r="614" spans="2:15" ht="14.4" x14ac:dyDescent="0.3">
      <c r="B614" s="26" t="s">
        <v>2064</v>
      </c>
      <c r="C614" s="35"/>
      <c r="D614" s="46">
        <v>69040781</v>
      </c>
      <c r="E614" s="40"/>
      <c r="F614" s="39" t="s">
        <v>2065</v>
      </c>
      <c r="G614" s="41" t="s">
        <v>2066</v>
      </c>
      <c r="H614" s="42">
        <v>260.12409667000003</v>
      </c>
      <c r="I614" s="9" t="s">
        <v>12</v>
      </c>
      <c r="J614" s="40">
        <v>1</v>
      </c>
      <c r="K614" s="40">
        <v>1</v>
      </c>
      <c r="L614" s="11">
        <v>1</v>
      </c>
      <c r="M614" s="40">
        <f>J614+K614+L614</f>
        <v>3</v>
      </c>
      <c r="N614" s="11" t="s">
        <v>2067</v>
      </c>
      <c r="O614" s="15">
        <v>894.09374700000012</v>
      </c>
    </row>
    <row r="615" spans="2:15" ht="14.4" x14ac:dyDescent="0.3">
      <c r="B615" s="26" t="s">
        <v>2068</v>
      </c>
      <c r="F615" s="8" t="s">
        <v>2069</v>
      </c>
      <c r="G615" s="27" t="s">
        <v>2070</v>
      </c>
      <c r="H615" s="28">
        <v>273.1001</v>
      </c>
      <c r="I615" s="9" t="s">
        <v>12</v>
      </c>
      <c r="J615" s="11">
        <v>1</v>
      </c>
      <c r="K615" s="11">
        <v>1</v>
      </c>
      <c r="L615" s="11">
        <v>1</v>
      </c>
      <c r="M615" s="11">
        <v>3</v>
      </c>
      <c r="N615" s="11" t="s">
        <v>2071</v>
      </c>
      <c r="O615" s="15">
        <v>908.077</v>
      </c>
    </row>
    <row r="616" spans="2:15" ht="14.4" x14ac:dyDescent="0.3">
      <c r="B616" s="26" t="s">
        <v>2072</v>
      </c>
      <c r="D616" s="10">
        <v>7015704</v>
      </c>
      <c r="F616" s="47" t="s">
        <v>2073</v>
      </c>
      <c r="G616" s="34" t="s">
        <v>2074</v>
      </c>
      <c r="H616" s="36">
        <v>275.148122</v>
      </c>
      <c r="I616" s="9" t="s">
        <v>166</v>
      </c>
      <c r="J616" s="11">
        <v>1</v>
      </c>
      <c r="K616" s="11">
        <v>2</v>
      </c>
      <c r="L616" s="11">
        <v>0</v>
      </c>
      <c r="M616" s="11">
        <v>3</v>
      </c>
      <c r="N616" s="11" t="s">
        <v>2075</v>
      </c>
      <c r="O616" s="15">
        <v>910.12554499999999</v>
      </c>
    </row>
    <row r="617" spans="2:15" ht="14.4" x14ac:dyDescent="0.3">
      <c r="B617" s="26" t="s">
        <v>2076</v>
      </c>
      <c r="F617" s="8" t="s">
        <v>2077</v>
      </c>
      <c r="G617" s="31" t="s">
        <v>2078</v>
      </c>
      <c r="H617" s="28">
        <v>294.12157000000002</v>
      </c>
      <c r="I617" s="9" t="s">
        <v>12</v>
      </c>
      <c r="J617" s="11">
        <v>1</v>
      </c>
      <c r="K617" s="11">
        <v>2</v>
      </c>
      <c r="L617" s="11">
        <v>0</v>
      </c>
      <c r="M617" s="11">
        <v>3</v>
      </c>
      <c r="N617" s="11" t="s">
        <v>2079</v>
      </c>
      <c r="O617" s="15">
        <v>929.09849999999994</v>
      </c>
    </row>
    <row r="618" spans="2:15" ht="14.4" x14ac:dyDescent="0.3">
      <c r="B618" s="26" t="s">
        <v>2095</v>
      </c>
      <c r="C618" s="35"/>
      <c r="D618" s="37" t="s">
        <v>2096</v>
      </c>
      <c r="E618" s="40" t="s">
        <v>2097</v>
      </c>
      <c r="F618" s="39" t="s">
        <v>2098</v>
      </c>
      <c r="G618" s="31" t="s">
        <v>2099</v>
      </c>
      <c r="H618" s="42">
        <v>164.05534841000002</v>
      </c>
      <c r="I618" s="9" t="s">
        <v>12</v>
      </c>
      <c r="J618" s="61">
        <v>2</v>
      </c>
      <c r="K618" s="61">
        <v>1</v>
      </c>
      <c r="L618" s="11">
        <v>1</v>
      </c>
      <c r="M618" s="40">
        <f>J618+K618+L618</f>
        <v>4</v>
      </c>
      <c r="N618" s="11" t="s">
        <v>2100</v>
      </c>
      <c r="O618" s="15">
        <v>980.02162399999997</v>
      </c>
    </row>
    <row r="619" spans="2:15" ht="14.4" x14ac:dyDescent="0.3">
      <c r="B619" s="26" t="s">
        <v>2108</v>
      </c>
      <c r="F619" s="8" t="s">
        <v>2109</v>
      </c>
      <c r="G619" s="31" t="s">
        <v>2110</v>
      </c>
      <c r="H619" s="28">
        <v>168.05349000000001</v>
      </c>
      <c r="I619" s="9" t="s">
        <v>12</v>
      </c>
      <c r="J619" s="11">
        <v>1</v>
      </c>
      <c r="K619" s="11">
        <v>2</v>
      </c>
      <c r="L619" s="11">
        <v>1</v>
      </c>
      <c r="M619" s="11">
        <v>4</v>
      </c>
      <c r="N619" s="11" t="s">
        <v>2111</v>
      </c>
      <c r="O619" s="15">
        <v>1029.0169000000001</v>
      </c>
    </row>
    <row r="620" spans="2:15" ht="14.4" x14ac:dyDescent="0.3">
      <c r="B620" s="26" t="s">
        <v>2112</v>
      </c>
      <c r="C620" s="52"/>
      <c r="D620" s="37" t="s">
        <v>2113</v>
      </c>
      <c r="E620" s="40" t="s">
        <v>2114</v>
      </c>
      <c r="F620" s="39" t="s">
        <v>2115</v>
      </c>
      <c r="G620" s="64" t="s">
        <v>2116</v>
      </c>
      <c r="H620" s="42">
        <v>171.02879931000001</v>
      </c>
      <c r="I620" s="9" t="s">
        <v>12</v>
      </c>
      <c r="J620" s="53">
        <v>1</v>
      </c>
      <c r="K620" s="53">
        <v>0</v>
      </c>
      <c r="L620" s="11">
        <v>3</v>
      </c>
      <c r="M620" s="40">
        <f>J620+K620+L620</f>
        <v>4</v>
      </c>
      <c r="N620" s="11" t="s">
        <v>2117</v>
      </c>
      <c r="O620" s="15">
        <v>1030.984905</v>
      </c>
    </row>
    <row r="621" spans="2:15" ht="14.4" x14ac:dyDescent="0.3">
      <c r="B621" s="26" t="s">
        <v>2118</v>
      </c>
      <c r="C621" s="35"/>
      <c r="D621" s="37" t="s">
        <v>2119</v>
      </c>
      <c r="E621" s="40"/>
      <c r="F621" s="39" t="s">
        <v>2120</v>
      </c>
      <c r="G621" s="41" t="s">
        <v>2121</v>
      </c>
      <c r="H621" s="42">
        <v>263.08737681000002</v>
      </c>
      <c r="I621" s="9" t="s">
        <v>12</v>
      </c>
      <c r="J621" s="40">
        <v>3</v>
      </c>
      <c r="K621" s="40">
        <v>1</v>
      </c>
      <c r="L621" s="11">
        <v>0</v>
      </c>
      <c r="M621" s="40">
        <f>J621+K621+L621</f>
        <v>4</v>
      </c>
      <c r="N621" s="11" t="s">
        <v>2122</v>
      </c>
      <c r="O621" s="15">
        <v>1035.063823</v>
      </c>
    </row>
    <row r="622" spans="2:15" ht="14.4" x14ac:dyDescent="0.3">
      <c r="B622" s="26" t="s">
        <v>2123</v>
      </c>
      <c r="C622" s="35"/>
      <c r="D622" s="37" t="s">
        <v>2124</v>
      </c>
      <c r="E622" s="40" t="s">
        <v>2125</v>
      </c>
      <c r="F622" s="39" t="s">
        <v>2126</v>
      </c>
      <c r="G622" s="41" t="s">
        <v>2127</v>
      </c>
      <c r="H622" s="42">
        <v>263.12376231000002</v>
      </c>
      <c r="I622" s="9" t="s">
        <v>12</v>
      </c>
      <c r="J622" s="40">
        <v>3</v>
      </c>
      <c r="K622" s="40">
        <v>1</v>
      </c>
      <c r="L622" s="11">
        <v>0</v>
      </c>
      <c r="M622" s="40">
        <f>J622+K622+L622</f>
        <v>4</v>
      </c>
      <c r="N622" s="11" t="s">
        <v>2128</v>
      </c>
      <c r="O622" s="15">
        <v>1035.1002080000001</v>
      </c>
    </row>
    <row r="623" spans="2:15" ht="14.4" x14ac:dyDescent="0.3">
      <c r="B623" s="26" t="s">
        <v>2133</v>
      </c>
      <c r="D623" s="10">
        <v>85782</v>
      </c>
      <c r="E623" s="11" t="s">
        <v>2134</v>
      </c>
      <c r="F623" s="8" t="s">
        <v>2135</v>
      </c>
      <c r="G623" s="27" t="s">
        <v>1893</v>
      </c>
      <c r="H623" s="36">
        <v>184.03717336599999</v>
      </c>
      <c r="I623" s="9" t="s">
        <v>12</v>
      </c>
      <c r="J623" s="11">
        <v>1</v>
      </c>
      <c r="K623" s="11">
        <v>0</v>
      </c>
      <c r="L623" s="11">
        <v>3</v>
      </c>
      <c r="M623" s="11">
        <v>4</v>
      </c>
      <c r="N623" s="11" t="s">
        <v>2136</v>
      </c>
      <c r="O623" s="15">
        <v>1045.0005549999998</v>
      </c>
    </row>
    <row r="624" spans="2:15" ht="14.4" x14ac:dyDescent="0.3">
      <c r="B624" s="26" t="s">
        <v>2137</v>
      </c>
      <c r="C624" s="35" t="s">
        <v>2138</v>
      </c>
      <c r="D624" s="37" t="s">
        <v>2139</v>
      </c>
      <c r="E624" s="40" t="s">
        <v>2140</v>
      </c>
      <c r="F624" s="39" t="s">
        <v>2141</v>
      </c>
      <c r="G624" s="41" t="s">
        <v>2142</v>
      </c>
      <c r="H624" s="42">
        <v>277.10302687000001</v>
      </c>
      <c r="I624" s="9" t="s">
        <v>12</v>
      </c>
      <c r="J624" s="40">
        <v>3</v>
      </c>
      <c r="K624" s="40">
        <v>0</v>
      </c>
      <c r="L624" s="11">
        <v>1</v>
      </c>
      <c r="M624" s="40">
        <f>J624+K624+L624</f>
        <v>4</v>
      </c>
      <c r="N624" s="11" t="s">
        <v>2143</v>
      </c>
      <c r="O624" s="15">
        <v>1049.079473</v>
      </c>
    </row>
    <row r="625" spans="2:24" ht="14.4" x14ac:dyDescent="0.3">
      <c r="B625" s="26" t="s">
        <v>2046</v>
      </c>
      <c r="C625" s="35"/>
      <c r="D625" s="37" t="s">
        <v>2047</v>
      </c>
      <c r="E625" s="40" t="s">
        <v>2048</v>
      </c>
      <c r="F625" s="39" t="s">
        <v>2049</v>
      </c>
      <c r="G625" s="31" t="s">
        <v>2050</v>
      </c>
      <c r="H625" s="42">
        <v>277.13941237</v>
      </c>
      <c r="I625" s="9" t="s">
        <v>12</v>
      </c>
      <c r="J625" s="50">
        <v>3</v>
      </c>
      <c r="K625" s="50">
        <v>0</v>
      </c>
      <c r="L625" s="11">
        <v>1</v>
      </c>
      <c r="M625" s="40">
        <f>J625+K625+L625</f>
        <v>4</v>
      </c>
      <c r="N625" s="11" t="s">
        <v>2144</v>
      </c>
      <c r="O625" s="15">
        <v>1049.1158580000001</v>
      </c>
    </row>
    <row r="626" spans="2:24" ht="14.4" x14ac:dyDescent="0.3">
      <c r="B626" s="26" t="s">
        <v>2145</v>
      </c>
      <c r="C626" s="35"/>
      <c r="D626" s="37" t="s">
        <v>2146</v>
      </c>
      <c r="E626" s="32" t="s">
        <v>2147</v>
      </c>
      <c r="F626" s="47" t="s">
        <v>2148</v>
      </c>
      <c r="G626" s="41" t="s">
        <v>2149</v>
      </c>
      <c r="H626" s="42">
        <v>194.04478373000001</v>
      </c>
      <c r="I626" s="9" t="s">
        <v>12</v>
      </c>
      <c r="J626" s="40">
        <v>1</v>
      </c>
      <c r="K626" s="40">
        <v>1</v>
      </c>
      <c r="L626" s="11">
        <v>2</v>
      </c>
      <c r="M626" s="40">
        <f>J626+K626+L626</f>
        <v>4</v>
      </c>
      <c r="N626" s="11" t="s">
        <v>2150</v>
      </c>
      <c r="O626" s="15">
        <v>1054.0008889999999</v>
      </c>
    </row>
    <row r="627" spans="2:24" ht="14.4" x14ac:dyDescent="0.3">
      <c r="B627" s="26" t="s">
        <v>1925</v>
      </c>
      <c r="D627" s="10">
        <v>439435</v>
      </c>
      <c r="E627" s="11" t="s">
        <v>1926</v>
      </c>
      <c r="F627" s="8" t="s">
        <v>1927</v>
      </c>
      <c r="G627" s="27" t="s">
        <v>1453</v>
      </c>
      <c r="H627" s="33">
        <v>198.05282342999999</v>
      </c>
      <c r="I627" s="9" t="s">
        <v>12</v>
      </c>
      <c r="J627" s="11">
        <v>1</v>
      </c>
      <c r="K627" s="11">
        <v>0</v>
      </c>
      <c r="L627" s="11">
        <v>3</v>
      </c>
      <c r="M627" s="11">
        <v>4</v>
      </c>
      <c r="N627" s="11" t="s">
        <v>2163</v>
      </c>
      <c r="O627" s="15">
        <v>1059.0162049999999</v>
      </c>
    </row>
    <row r="628" spans="2:24" ht="14.4" x14ac:dyDescent="0.3">
      <c r="B628" s="26" t="s">
        <v>2164</v>
      </c>
      <c r="C628" s="35"/>
      <c r="D628" s="37" t="s">
        <v>2165</v>
      </c>
      <c r="E628" s="40" t="s">
        <v>2166</v>
      </c>
      <c r="F628" s="39" t="s">
        <v>2167</v>
      </c>
      <c r="G628" s="31" t="s">
        <v>2168</v>
      </c>
      <c r="H628" s="42">
        <v>291.11867693000005</v>
      </c>
      <c r="I628" s="9" t="s">
        <v>12</v>
      </c>
      <c r="J628" s="50">
        <v>3</v>
      </c>
      <c r="K628" s="50">
        <v>1</v>
      </c>
      <c r="L628" s="11">
        <v>0</v>
      </c>
      <c r="M628" s="40">
        <f>J628+K628+L628</f>
        <v>4</v>
      </c>
      <c r="N628" s="11" t="s">
        <v>2169</v>
      </c>
      <c r="O628" s="15">
        <v>1063.0951230000001</v>
      </c>
    </row>
    <row r="629" spans="2:24" ht="14.4" x14ac:dyDescent="0.3">
      <c r="B629" s="26" t="s">
        <v>2170</v>
      </c>
      <c r="C629" s="35"/>
      <c r="D629" s="37" t="s">
        <v>2171</v>
      </c>
      <c r="E629" s="40" t="s">
        <v>2172</v>
      </c>
      <c r="F629" s="39" t="s">
        <v>2173</v>
      </c>
      <c r="G629" s="41" t="s">
        <v>2174</v>
      </c>
      <c r="H629" s="42">
        <v>251.06961826000003</v>
      </c>
      <c r="I629" s="9" t="s">
        <v>12</v>
      </c>
      <c r="J629" s="40">
        <v>2</v>
      </c>
      <c r="K629" s="40">
        <v>1</v>
      </c>
      <c r="L629" s="11">
        <v>1</v>
      </c>
      <c r="M629" s="40">
        <f>J629+K629+L629</f>
        <v>4</v>
      </c>
      <c r="N629" s="11" t="s">
        <v>2175</v>
      </c>
      <c r="O629" s="15">
        <v>1067.0358939999999</v>
      </c>
    </row>
    <row r="630" spans="2:24" ht="14.4" x14ac:dyDescent="0.3">
      <c r="B630" s="26" t="s">
        <v>2176</v>
      </c>
      <c r="F630" s="8" t="s">
        <v>2177</v>
      </c>
      <c r="G630" s="27" t="s">
        <v>2178</v>
      </c>
      <c r="H630" s="28">
        <v>211.08439999999999</v>
      </c>
      <c r="I630" s="9" t="s">
        <v>12</v>
      </c>
      <c r="J630" s="11">
        <v>1</v>
      </c>
      <c r="K630" s="11">
        <v>1</v>
      </c>
      <c r="L630" s="11">
        <v>2</v>
      </c>
      <c r="M630" s="11">
        <v>4</v>
      </c>
      <c r="N630" s="11" t="s">
        <v>2179</v>
      </c>
      <c r="O630" s="15">
        <v>1072.0478000000001</v>
      </c>
    </row>
    <row r="631" spans="2:24" ht="14.4" x14ac:dyDescent="0.3">
      <c r="B631" s="26" t="s">
        <v>2180</v>
      </c>
      <c r="C631" s="35" t="s">
        <v>2181</v>
      </c>
      <c r="D631" s="46">
        <v>88082028</v>
      </c>
      <c r="E631" s="40"/>
      <c r="F631" s="39" t="s">
        <v>2182</v>
      </c>
      <c r="G631" s="41" t="s">
        <v>2104</v>
      </c>
      <c r="H631" s="42">
        <v>223.07470364000002</v>
      </c>
      <c r="I631" s="9" t="s">
        <v>12</v>
      </c>
      <c r="J631" s="40">
        <v>1</v>
      </c>
      <c r="K631" s="40">
        <v>1</v>
      </c>
      <c r="L631" s="11">
        <v>2</v>
      </c>
      <c r="M631" s="40">
        <f>J631+K631+L631</f>
        <v>4</v>
      </c>
      <c r="N631" s="11" t="s">
        <v>2183</v>
      </c>
      <c r="O631" s="15">
        <v>1083.0308089999999</v>
      </c>
    </row>
    <row r="632" spans="2:24" ht="14.4" x14ac:dyDescent="0.3">
      <c r="B632" s="26" t="s">
        <v>2184</v>
      </c>
      <c r="D632" s="37" t="s">
        <v>2185</v>
      </c>
      <c r="E632" s="11" t="s">
        <v>2186</v>
      </c>
      <c r="F632" s="8" t="s">
        <v>2187</v>
      </c>
      <c r="G632" s="27" t="s">
        <v>2188</v>
      </c>
      <c r="H632" s="36">
        <v>268.05514839</v>
      </c>
      <c r="I632" s="9" t="s">
        <v>12</v>
      </c>
      <c r="J632" s="11">
        <v>2</v>
      </c>
      <c r="K632" s="11">
        <v>2</v>
      </c>
      <c r="L632" s="11">
        <v>0</v>
      </c>
      <c r="M632" s="11">
        <v>4</v>
      </c>
      <c r="N632" s="11" t="s">
        <v>2189</v>
      </c>
      <c r="O632" s="15">
        <v>1085.0287000000001</v>
      </c>
    </row>
    <row r="633" spans="2:24" ht="14.4" x14ac:dyDescent="0.3">
      <c r="B633" s="26" t="s">
        <v>2190</v>
      </c>
      <c r="F633" s="8" t="s">
        <v>2191</v>
      </c>
      <c r="G633" s="27" t="s">
        <v>2188</v>
      </c>
      <c r="H633" s="28">
        <v>268.05509999999998</v>
      </c>
      <c r="I633" s="9" t="s">
        <v>12</v>
      </c>
      <c r="J633" s="11">
        <v>2</v>
      </c>
      <c r="K633" s="11">
        <v>2</v>
      </c>
      <c r="L633" s="11">
        <v>0</v>
      </c>
      <c r="M633" s="11">
        <v>4</v>
      </c>
      <c r="N633" s="11" t="s">
        <v>2189</v>
      </c>
      <c r="O633" s="15">
        <v>1085.0287000000001</v>
      </c>
    </row>
    <row r="637" spans="2:24" ht="14.4" x14ac:dyDescent="0.3">
      <c r="F637" s="11"/>
      <c r="G637" s="11"/>
      <c r="H637" s="11"/>
      <c r="I637" s="11"/>
      <c r="O637" s="11"/>
      <c r="P637" s="11"/>
      <c r="Q637" s="11"/>
    </row>
    <row r="638" spans="2:24" ht="14.4" x14ac:dyDescent="0.3">
      <c r="F638" s="19"/>
      <c r="G638" s="8" t="s">
        <v>2548</v>
      </c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</row>
    <row r="639" spans="2:24" ht="14.4" x14ac:dyDescent="0.3">
      <c r="F639" s="11"/>
      <c r="G639" s="11"/>
      <c r="H639" s="11"/>
      <c r="I639" s="11"/>
      <c r="O639" s="11"/>
      <c r="P639" s="11"/>
      <c r="Q639" s="11"/>
    </row>
    <row r="640" spans="2:24" ht="14.4" x14ac:dyDescent="0.3">
      <c r="F640" s="11"/>
      <c r="G640" s="11"/>
      <c r="H640" s="11"/>
      <c r="I640" s="11"/>
      <c r="O640" s="11"/>
      <c r="P640" s="11"/>
      <c r="Q640" s="11"/>
    </row>
    <row r="641" spans="6:17" ht="14.4" x14ac:dyDescent="0.3">
      <c r="F641" s="11"/>
      <c r="G641" s="11"/>
      <c r="H641" s="11"/>
      <c r="I641" s="11"/>
      <c r="O641" s="11"/>
      <c r="P641" s="11"/>
      <c r="Q641" s="11"/>
    </row>
    <row r="642" spans="6:17" ht="14.4" x14ac:dyDescent="0.3">
      <c r="F642" s="11"/>
      <c r="G642" s="11"/>
      <c r="H642" s="11" t="s">
        <v>2549</v>
      </c>
      <c r="I642" s="11" t="s">
        <v>2546</v>
      </c>
      <c r="O642" s="11"/>
      <c r="P642" s="11"/>
      <c r="Q642" s="11"/>
    </row>
    <row r="643" spans="6:17" ht="14.4" x14ac:dyDescent="0.3">
      <c r="F643" s="29" t="s">
        <v>58</v>
      </c>
      <c r="G643" s="9" t="s">
        <v>59</v>
      </c>
      <c r="H643" s="11">
        <v>5</v>
      </c>
      <c r="I643" s="16">
        <v>4.4000000000000004</v>
      </c>
      <c r="O643" s="11"/>
      <c r="P643" s="11"/>
      <c r="Q643" s="11"/>
    </row>
    <row r="644" spans="6:17" ht="14.4" x14ac:dyDescent="0.3">
      <c r="F644" s="26" t="s">
        <v>109</v>
      </c>
      <c r="G644" s="9" t="s">
        <v>110</v>
      </c>
      <c r="H644" s="11">
        <v>6</v>
      </c>
      <c r="I644" s="16">
        <v>5.05</v>
      </c>
      <c r="O644" s="11"/>
      <c r="P644" s="11"/>
      <c r="Q644" s="11"/>
    </row>
    <row r="645" spans="6:17" ht="14.4" x14ac:dyDescent="0.3">
      <c r="F645" s="29" t="s">
        <v>2203</v>
      </c>
      <c r="G645" s="9" t="s">
        <v>2204</v>
      </c>
      <c r="H645" s="11">
        <v>8</v>
      </c>
      <c r="I645" s="16">
        <v>6.29</v>
      </c>
      <c r="O645" s="11"/>
      <c r="P645" s="11"/>
      <c r="Q645" s="11"/>
    </row>
    <row r="646" spans="6:17" ht="14.4" x14ac:dyDescent="0.3">
      <c r="F646" s="26" t="s">
        <v>2212</v>
      </c>
      <c r="G646" s="9" t="s">
        <v>2213</v>
      </c>
      <c r="H646" s="11">
        <v>9</v>
      </c>
      <c r="I646" s="16">
        <v>7.06</v>
      </c>
      <c r="O646" s="11"/>
      <c r="P646" s="11"/>
      <c r="Q646" s="11"/>
    </row>
    <row r="647" spans="6:17" ht="14.4" x14ac:dyDescent="0.3">
      <c r="F647" s="26" t="s">
        <v>2224</v>
      </c>
      <c r="G647" s="9" t="s">
        <v>2225</v>
      </c>
      <c r="H647" s="11">
        <v>10</v>
      </c>
      <c r="I647" s="19">
        <v>7.54</v>
      </c>
      <c r="O647" s="11"/>
      <c r="P647" s="11"/>
      <c r="Q647" s="11"/>
    </row>
    <row r="648" spans="6:17" ht="14.4" x14ac:dyDescent="0.3">
      <c r="F648" s="26" t="s">
        <v>2241</v>
      </c>
      <c r="G648" s="9" t="s">
        <v>2242</v>
      </c>
      <c r="H648" s="11">
        <v>12</v>
      </c>
      <c r="I648" s="16">
        <v>8.74</v>
      </c>
      <c r="O648" s="11"/>
      <c r="P648" s="11"/>
      <c r="Q648" s="11"/>
    </row>
    <row r="649" spans="6:17" ht="14.4" x14ac:dyDescent="0.3">
      <c r="F649" s="26" t="s">
        <v>2253</v>
      </c>
      <c r="G649" s="9" t="s">
        <v>2254</v>
      </c>
      <c r="H649" s="11">
        <v>13</v>
      </c>
      <c r="I649" s="16">
        <v>9.3800000000000008</v>
      </c>
      <c r="O649" s="11"/>
      <c r="P649" s="11"/>
      <c r="Q649" s="11"/>
    </row>
    <row r="650" spans="6:17" ht="14.4" x14ac:dyDescent="0.3">
      <c r="F650" s="29" t="s">
        <v>2275</v>
      </c>
      <c r="G650" s="9" t="s">
        <v>2276</v>
      </c>
      <c r="H650" s="11">
        <v>14</v>
      </c>
      <c r="I650" s="16">
        <v>10.029999999999999</v>
      </c>
      <c r="O650" s="11"/>
      <c r="P650" s="11"/>
      <c r="Q650" s="11"/>
    </row>
    <row r="651" spans="6:17" ht="14.4" x14ac:dyDescent="0.3">
      <c r="F651" s="26" t="s">
        <v>2314</v>
      </c>
      <c r="G651" s="9" t="s">
        <v>2315</v>
      </c>
      <c r="H651" s="11">
        <v>16</v>
      </c>
      <c r="I651" s="16">
        <v>11.28</v>
      </c>
      <c r="O651" s="11"/>
      <c r="P651" s="11"/>
      <c r="Q651" s="11"/>
    </row>
    <row r="652" spans="6:17" ht="14.4" x14ac:dyDescent="0.3">
      <c r="F652" s="26" t="s">
        <v>2326</v>
      </c>
      <c r="G652" s="9" t="s">
        <v>2327</v>
      </c>
      <c r="H652" s="11">
        <v>17</v>
      </c>
      <c r="I652" s="16">
        <v>11.87</v>
      </c>
      <c r="O652" s="11"/>
      <c r="P652" s="11"/>
      <c r="Q652" s="11"/>
    </row>
    <row r="653" spans="6:17" ht="14.4" x14ac:dyDescent="0.3">
      <c r="F653" s="29" t="s">
        <v>2368</v>
      </c>
      <c r="G653" s="9" t="s">
        <v>2369</v>
      </c>
      <c r="H653" s="11">
        <v>18</v>
      </c>
      <c r="I653" s="16">
        <v>12.47</v>
      </c>
      <c r="O653" s="11"/>
      <c r="P653" s="11"/>
      <c r="Q653" s="11"/>
    </row>
    <row r="654" spans="6:17" ht="14.4" x14ac:dyDescent="0.3">
      <c r="F654" s="26" t="s">
        <v>2384</v>
      </c>
      <c r="G654" s="9" t="s">
        <v>2385</v>
      </c>
      <c r="H654" s="11">
        <v>19</v>
      </c>
      <c r="I654" s="16">
        <v>13.03</v>
      </c>
      <c r="O654" s="11"/>
      <c r="P654" s="11"/>
      <c r="Q654" s="11"/>
    </row>
    <row r="655" spans="6:17" ht="14.4" x14ac:dyDescent="0.3">
      <c r="F655" s="26" t="s">
        <v>2424</v>
      </c>
      <c r="G655" s="9" t="s">
        <v>2425</v>
      </c>
      <c r="H655" s="11">
        <v>20</v>
      </c>
      <c r="I655" s="16">
        <v>13.54</v>
      </c>
      <c r="O655" s="11"/>
      <c r="P655" s="11"/>
      <c r="Q655" s="11"/>
    </row>
    <row r="656" spans="6:17" ht="14.4" x14ac:dyDescent="0.3">
      <c r="F656" s="26" t="s">
        <v>2436</v>
      </c>
      <c r="G656" s="35" t="s">
        <v>2544</v>
      </c>
      <c r="H656" s="11">
        <v>21</v>
      </c>
      <c r="I656" s="16">
        <v>14.09</v>
      </c>
      <c r="O656" s="11"/>
      <c r="P656" s="11"/>
      <c r="Q656" s="11"/>
    </row>
    <row r="657" spans="6:17" ht="14.4" x14ac:dyDescent="0.3">
      <c r="F657" s="26" t="s">
        <v>2477</v>
      </c>
      <c r="G657" s="9" t="s">
        <v>2478</v>
      </c>
      <c r="H657" s="11">
        <v>22</v>
      </c>
      <c r="I657" s="16">
        <v>14.6</v>
      </c>
      <c r="O657" s="11"/>
      <c r="P657" s="11"/>
      <c r="Q657" s="11"/>
    </row>
    <row r="658" spans="6:17" ht="14.4" x14ac:dyDescent="0.3">
      <c r="F658" s="26" t="s">
        <v>2483</v>
      </c>
      <c r="G658" s="9" t="s">
        <v>2484</v>
      </c>
      <c r="H658" s="11">
        <v>23</v>
      </c>
      <c r="I658" s="16">
        <v>15.16</v>
      </c>
      <c r="O658" s="11"/>
      <c r="P658" s="11"/>
      <c r="Q658" s="11"/>
    </row>
    <row r="659" spans="6:17" ht="14.4" x14ac:dyDescent="0.3">
      <c r="F659" s="26" t="s">
        <v>2498</v>
      </c>
      <c r="G659" s="9" t="s">
        <v>2499</v>
      </c>
      <c r="H659" s="11">
        <v>24</v>
      </c>
      <c r="I659" s="16">
        <v>15.81</v>
      </c>
      <c r="O659" s="11"/>
      <c r="P659" s="11"/>
      <c r="Q659" s="11"/>
    </row>
    <row r="660" spans="6:17" ht="14.4" x14ac:dyDescent="0.3">
      <c r="F660" s="26" t="s">
        <v>2504</v>
      </c>
      <c r="G660" s="9" t="s">
        <v>2505</v>
      </c>
      <c r="H660" s="11">
        <v>26</v>
      </c>
      <c r="I660" s="16">
        <v>17.11</v>
      </c>
      <c r="O660" s="11"/>
      <c r="P660" s="11"/>
      <c r="Q660" s="11"/>
    </row>
    <row r="661" spans="6:17" ht="14.4" x14ac:dyDescent="0.3">
      <c r="F661" s="11"/>
      <c r="G661" s="11"/>
      <c r="H661" s="11"/>
      <c r="I661" s="11"/>
      <c r="O661" s="11"/>
      <c r="P661" s="11"/>
      <c r="Q661" s="11"/>
    </row>
    <row r="662" spans="6:17" ht="14.4" x14ac:dyDescent="0.3">
      <c r="F662" s="11"/>
      <c r="G662" s="11"/>
      <c r="H662" s="11"/>
      <c r="I662" s="11"/>
      <c r="O662" s="11"/>
      <c r="P662" s="11"/>
      <c r="Q662" s="11"/>
    </row>
    <row r="663" spans="6:17" ht="14.4" x14ac:dyDescent="0.3">
      <c r="F663" s="11"/>
      <c r="G663" s="11"/>
      <c r="H663" s="11"/>
      <c r="I663" s="11"/>
      <c r="O663" s="11"/>
      <c r="P663" s="11"/>
      <c r="Q663" s="11"/>
    </row>
    <row r="664" spans="6:17" ht="14.4" x14ac:dyDescent="0.3">
      <c r="F664" s="11"/>
      <c r="G664" s="11"/>
      <c r="H664" s="11"/>
      <c r="I664" s="11"/>
      <c r="O664" s="11"/>
      <c r="P664" s="11"/>
      <c r="Q664" s="11"/>
    </row>
    <row r="665" spans="6:17" ht="14.4" x14ac:dyDescent="0.3">
      <c r="F665" s="11"/>
      <c r="G665" s="11"/>
      <c r="H665" s="11"/>
      <c r="I665" s="11"/>
      <c r="O665" s="11"/>
      <c r="P665" s="11"/>
      <c r="Q665" s="11"/>
    </row>
    <row r="666" spans="6:17" ht="14.4" x14ac:dyDescent="0.3">
      <c r="F666" s="11"/>
      <c r="G666" s="11"/>
      <c r="H666" s="11"/>
      <c r="I666" s="11"/>
      <c r="O666" s="11"/>
      <c r="P666" s="11"/>
      <c r="Q666" s="11"/>
    </row>
    <row r="667" spans="6:17" ht="14.4" x14ac:dyDescent="0.3">
      <c r="F667" s="11"/>
      <c r="G667" s="11"/>
      <c r="H667" s="11"/>
      <c r="I667" s="11"/>
      <c r="O667" s="11"/>
      <c r="P667" s="11"/>
      <c r="Q667" s="11"/>
    </row>
    <row r="668" spans="6:17" ht="14.4" x14ac:dyDescent="0.3">
      <c r="F668" s="11"/>
      <c r="G668" s="11"/>
      <c r="H668" s="11"/>
      <c r="I668" s="11"/>
      <c r="O668" s="11"/>
      <c r="P668" s="11"/>
      <c r="Q668" s="11"/>
    </row>
    <row r="669" spans="6:17" ht="14.4" x14ac:dyDescent="0.3">
      <c r="F669" s="11"/>
      <c r="G669" s="11"/>
      <c r="H669" s="11"/>
      <c r="I669" s="11"/>
      <c r="O669" s="11"/>
      <c r="P669" s="11"/>
      <c r="Q669" s="11"/>
    </row>
    <row r="670" spans="6:17" ht="14.4" x14ac:dyDescent="0.3">
      <c r="F670" s="11"/>
      <c r="G670" s="11"/>
      <c r="H670" s="11"/>
      <c r="I670" s="11"/>
      <c r="O670" s="11"/>
      <c r="P670" s="11"/>
      <c r="Q670" s="11"/>
    </row>
    <row r="671" spans="6:17" ht="14.4" x14ac:dyDescent="0.3">
      <c r="F671" s="11"/>
      <c r="G671" s="11"/>
      <c r="H671" s="11"/>
      <c r="I671" s="11"/>
      <c r="O671" s="11"/>
      <c r="P671" s="11"/>
      <c r="Q671" s="11"/>
    </row>
    <row r="672" spans="6:17" ht="14.4" x14ac:dyDescent="0.3">
      <c r="F672" s="11"/>
      <c r="G672" s="11"/>
      <c r="H672" s="11"/>
      <c r="I672" s="11"/>
      <c r="O672" s="11"/>
      <c r="P672" s="11"/>
      <c r="Q672" s="11"/>
    </row>
    <row r="673" spans="6:17" ht="14.4" x14ac:dyDescent="0.3">
      <c r="F673" s="11"/>
      <c r="G673" s="11"/>
      <c r="H673" s="11"/>
      <c r="I673" s="11"/>
      <c r="O673" s="11"/>
      <c r="P673" s="11"/>
      <c r="Q673" s="11"/>
    </row>
    <row r="674" spans="6:17" ht="14.4" x14ac:dyDescent="0.3">
      <c r="F674" s="11"/>
      <c r="G674" s="11"/>
      <c r="H674" s="11"/>
      <c r="I674" s="11"/>
      <c r="L674"/>
      <c r="O674" s="11"/>
      <c r="P674" s="11"/>
      <c r="Q674" s="11"/>
    </row>
    <row r="675" spans="6:17" ht="14.4" x14ac:dyDescent="0.3">
      <c r="F675" s="11"/>
      <c r="G675" s="11"/>
      <c r="H675" s="11"/>
      <c r="I675" s="11"/>
      <c r="O675" s="11"/>
      <c r="P675" s="11"/>
      <c r="Q675" s="11"/>
    </row>
    <row r="676" spans="6:17" ht="14.4" x14ac:dyDescent="0.3">
      <c r="F676" s="11"/>
      <c r="G676" s="11"/>
      <c r="H676" s="11"/>
      <c r="I676" s="11"/>
      <c r="O676" s="11"/>
      <c r="P676" s="11"/>
      <c r="Q676" s="11"/>
    </row>
    <row r="677" spans="6:17" ht="14.4" x14ac:dyDescent="0.3">
      <c r="F677" s="11"/>
      <c r="G677" s="11"/>
      <c r="H677" s="11"/>
      <c r="I677" s="11"/>
      <c r="O677" s="11"/>
      <c r="P677" s="11"/>
      <c r="Q677" s="11"/>
    </row>
    <row r="678" spans="6:17" ht="14.4" x14ac:dyDescent="0.3">
      <c r="F678" s="11"/>
      <c r="G678" s="11"/>
      <c r="H678" s="11"/>
      <c r="I678" s="11"/>
      <c r="O678" s="11"/>
      <c r="P678" s="11"/>
      <c r="Q678" s="11"/>
    </row>
  </sheetData>
  <sortState xmlns:xlrd2="http://schemas.microsoft.com/office/spreadsheetml/2017/richdata2" ref="B5:Q633">
    <sortCondition ref="P5:P633"/>
    <sortCondition ref="O5:O633"/>
  </sortState>
  <hyperlinks>
    <hyperlink ref="B578" r:id="rId1" display="https://www.hmdb.ca/metabolites/HMDB0000017" xr:uid="{9AC192CE-873C-43BD-AA29-D2A7F15F27BA}"/>
    <hyperlink ref="B278" r:id="rId2" display="https://www.hmdb.ca/metabolites/HMDB0000026" xr:uid="{E10541DC-5BB1-4EF1-91DC-F3FECDCA5EE5}"/>
    <hyperlink ref="B247" r:id="rId3" display="https://www.hmdb.ca/metabolites/HMDB0000042" xr:uid="{8CCD315E-4724-4943-8C1D-DEB93AE97F60}"/>
    <hyperlink ref="E278" r:id="rId4" display="http://www.genome.jp/dbget-bin/www_bget?cpd:C02642" xr:uid="{460E12A2-24BB-43DC-A866-5CD4CA4060D5}"/>
    <hyperlink ref="B184" r:id="rId5" display="https://www.hmdb.ca/metabolites/HMDB0000001" xr:uid="{0CDF1746-FE62-47E2-BE39-9985E7274644}"/>
    <hyperlink ref="B164" r:id="rId6" display="https://www.hmdb.ca/metabolites/HMDB0000001" xr:uid="{42544852-4ADA-4173-B822-154B297EF2CD}"/>
    <hyperlink ref="B418" r:id="rId7" display="https://www.hmdb.ca/metabolites/HMDB0000002" xr:uid="{DEC25E39-F520-4CE3-BCA9-E604415858B5}"/>
    <hyperlink ref="B255" r:id="rId8" display="https://www.hmdb.ca/metabolites/HMDB0000005" xr:uid="{1E36EC4A-0356-49A3-9849-BB89E4A91C6D}"/>
    <hyperlink ref="B15" r:id="rId9" display="https://www.hmdb.ca/metabolites/HMDB0000008" xr:uid="{2D93524A-0686-4AA4-B89E-CA1C17DAF304}"/>
    <hyperlink ref="B403" r:id="rId10" display="https://www.hmdb.ca/metabolites/HMDB0000011" xr:uid="{33632951-4C5D-47CF-975E-7DBA5A0CFA76}"/>
    <hyperlink ref="B263" r:id="rId11" display="https://www.hmdb.ca/metabolites/HMDB0000019" xr:uid="{A40C369F-5885-40EE-B058-8116A4B390B3}"/>
    <hyperlink ref="B486" r:id="rId12" display="https://www.hmdb.ca/metabolites/HMDB0000022" xr:uid="{7FDC6008-F2B3-4504-A122-401433AB729C}"/>
    <hyperlink ref="B39" r:id="rId13" display="https://www.hmdb.ca/metabolites/HMDB0000023" xr:uid="{3A8B1B8C-1F6C-4B8D-A335-1E89C84C1CFA}"/>
    <hyperlink ref="B233" r:id="rId14" display="https://www.hmdb.ca/metabolites/HMDB0000033" xr:uid="{B2334077-DAD2-4CC9-8689-728EC717F8D9}"/>
    <hyperlink ref="B251" r:id="rId15" display="https://www.hmdb.ca/metabolites/HMDB0000039" xr:uid="{A0813C0C-B994-437B-9EE1-1A5F6F8C6F48}"/>
    <hyperlink ref="B37" r:id="rId16" display="https://www.hmdb.ca/metabolites/HMDB0000056" xr:uid="{1000FFA3-3FD2-4681-8C54-4BB8938F1ABC}"/>
    <hyperlink ref="B256" r:id="rId17" display="https://www.hmdb.ca/metabolites/HMDB0000060" xr:uid="{4C05E536-14FF-4640-B363-E18CED9A277C}"/>
    <hyperlink ref="B46" r:id="rId18" display="https://www.hmdb.ca/metabolites/HMDB0000070" xr:uid="{72A95DF9-DA2F-4967-B72E-59175582AFBC}"/>
    <hyperlink ref="B92" r:id="rId19" display="https://www.hmdb.ca/metabolites/HMDB0000070" xr:uid="{AF33E7AC-542C-4BA2-AABE-C95930D74CC4}"/>
    <hyperlink ref="B80" r:id="rId20" display="https://www.hmdb.ca/metabolites/HMDB0000072" xr:uid="{3BD4BC6A-C362-4691-AC9B-03F61D9C8EC7}"/>
    <hyperlink ref="B202" r:id="rId21" display="https://www.hmdb.ca/metabolites/HMDB0000073" xr:uid="{1595747E-CC68-4DC5-89A8-9C4910374D6A}"/>
    <hyperlink ref="B216" r:id="rId22" display="https://www.hmdb.ca/metabolites/HMDB0000073" xr:uid="{053361E3-5079-412D-8A6D-30A7CB48F70D}"/>
    <hyperlink ref="B572" r:id="rId23" display="https://www.hmdb.ca/metabolites/HMDB0000078" xr:uid="{609C093E-AF26-41C1-9C61-517C6A373955}"/>
    <hyperlink ref="B27" r:id="rId24" display="https://www.hmdb.ca/metabolites/HMDB0000092" xr:uid="{16B28329-6B31-40AD-B370-E9516D957E3F}"/>
    <hyperlink ref="B103" r:id="rId25" display="https://www.hmdb.ca/metabolites/HMDB0000094" xr:uid="{54B0260F-29E8-47D1-BC0D-A07B0EAE09CA}"/>
    <hyperlink ref="B234" r:id="rId26" display="https://www.hmdb.ca/metabolites/HMDB0000099" xr:uid="{8BBD9E2C-EE25-4808-928B-8684DCDCDB28}"/>
    <hyperlink ref="B93" r:id="rId27" display="https://www.hmdb.ca/metabolites/HMDB0000112" xr:uid="{0C46766E-7CB2-43F6-816C-BC5D5D845987}"/>
    <hyperlink ref="B21" r:id="rId28" display="https://www.hmdb.ca/metabolites/HMDB0000115" xr:uid="{7865631B-34A7-42DB-AF25-018C02789723}"/>
    <hyperlink ref="B159" r:id="rId29" display="https://www.hmdb.ca/metabolites/HMDB0000118" xr:uid="{2A8489B4-BE79-4535-9EB4-E4C07093C850}"/>
    <hyperlink ref="B54" r:id="rId30" display="https://www.hmdb.ca/metabolites/HMDB0000123" xr:uid="{92334477-32EE-48A2-B066-74E843148044}"/>
    <hyperlink ref="B248" r:id="rId31" display="https://www.hmdb.ca/metabolites/HMDB0000119" xr:uid="{B3AECBD0-D35F-4DFC-A700-75A9A071262B}"/>
    <hyperlink ref="B146" r:id="rId32" display="https://www.hmdb.ca/metabolites/HMDB0000130" xr:uid="{AF04F34F-6A06-4F36-AABC-24263A04ADE6}"/>
    <hyperlink ref="B22" r:id="rId33" display="https://www.hmdb.ca/metabolites/HMDB0000134" xr:uid="{81162124-AA1F-437E-B80E-094F8CFC355E}"/>
    <hyperlink ref="B63" r:id="rId34" display="https://www.hmdb.ca/metabolites/HMDB0000139" xr:uid="{A2C1B9FA-8625-4E26-B7AA-5E41970CB1AE}"/>
    <hyperlink ref="B88" r:id="rId35" display="https://www.hmdb.ca/metabolites/HMDB0000139" xr:uid="{EBAB00CD-EEA3-4AD8-AC97-2216118EB152}"/>
    <hyperlink ref="B120" r:id="rId36" display="https://www.hmdb.ca/metabolites/HMDB0000148" xr:uid="{F3A5122A-1F36-4EF2-A1A7-FE0D491B7EDE}"/>
    <hyperlink ref="B85" r:id="rId37" display="https://www.hmdb.ca/metabolites/HMDB0000149" xr:uid="{F1CF8F73-D18E-425F-8AB4-DDD4585012DD}"/>
    <hyperlink ref="B136" r:id="rId38" display="https://www.hmdb.ca/metabolites/HMDB0000152" xr:uid="{267577CD-E92A-4143-8329-E8A6A0D7217F}"/>
    <hyperlink ref="B157" r:id="rId39" display="https://www.hmdb.ca/metabolites/HMDB0000152" xr:uid="{280CCB94-D979-4F88-81D3-16685264D367}"/>
    <hyperlink ref="B199" r:id="rId40" display="https://www.hmdb.ca/metabolites/HMDB0000158" xr:uid="{8E2C992C-398F-42B6-BB55-10080F9A8E22}"/>
    <hyperlink ref="B41" r:id="rId41" display="https://www.hmdb.ca/metabolites/HMDB0000161" xr:uid="{5F91DCF7-3786-4CDA-8E87-988D460A487E}"/>
    <hyperlink ref="B86" r:id="rId42" display="https://www.hmdb.ca/metabolites/HMDB0000162" xr:uid="{A6B74122-40E8-4096-AA9F-F29A4C0957D4}"/>
    <hyperlink ref="B250" r:id="rId43" display="https://www.hmdb.ca/metabolites/HMDB0000164" xr:uid="{0F484B2D-887F-4724-9F42-6E813C4127A6}"/>
    <hyperlink ref="B104" r:id="rId44" display="https://www.hmdb.ca/metabolites/HMDB0000168" xr:uid="{996B842A-AFD3-4EE5-AD83-4D60CA754049}"/>
    <hyperlink ref="B23" r:id="rId45" display="https://www.hmdb.ca/metabolites/HMDB0000176" xr:uid="{A1562FEC-33F7-44D9-9C4B-D0827C417846}"/>
    <hyperlink ref="B211" r:id="rId46" display="https://www.hmdb.ca/metabolites/HMDB0000181" xr:uid="{BA45ED3C-B88D-4AF6-8356-C766EB10DEAD}"/>
    <hyperlink ref="B107" r:id="rId47" display="https://www.hmdb.ca/metabolites/HMDB0000187" xr:uid="{E64F7FB0-06B9-4E26-BFA7-2CC456ED9258}"/>
    <hyperlink ref="B20" r:id="rId48" display="https://www.hmdb.ca/metabolites/HMDB0000190" xr:uid="{D67B15B5-EB9A-4B22-A9B5-83D149D9BC23}"/>
    <hyperlink ref="B94" r:id="rId49" display="https://www.hmdb.ca/metabolites/HMDB0000191" xr:uid="{669FC088-F087-43E3-B0BE-679EE7966560}"/>
    <hyperlink ref="B215" r:id="rId50" display="https://www.hmdb.ca/metabolites/HMDB0000192" xr:uid="{2AAEE9A8-A71A-4ECD-B7F1-9F501CE9E7F2}"/>
    <hyperlink ref="B108" r:id="rId51" display="https://www.hmdb.ca/metabolites/HMDB0000193" xr:uid="{616BA9C7-6457-4556-A111-6D06A427178B}"/>
    <hyperlink ref="B532" r:id="rId52" display="https://www.hmdb.ca/metabolites/HMDB0000194" xr:uid="{877B221E-52C0-4B6B-861E-D6D4DF6862E8}"/>
    <hyperlink ref="E532" r:id="rId53" display="http://www.genome.jp/dbget-bin/www_bget?cpd:C01262" xr:uid="{367AEAFC-8FB5-45A1-87BB-69CCE5D95D57}"/>
    <hyperlink ref="B33" r:id="rId54" display="https://www.hmdb.ca/metabolites/HMDB0000197" xr:uid="{6ABF2184-12F9-4A3F-9F3B-7B6F08E9CD8C}"/>
    <hyperlink ref="B11" r:id="rId55" display="https://www.hmdb.ca/metabolites/HMDB0000202" xr:uid="{800E3B7B-94DB-449B-A92F-5899FC8460CD}"/>
    <hyperlink ref="B314" r:id="rId56" display="https://www.hmdb.ca/metabolites/HMDB0000205" xr:uid="{7EF596B0-F932-4546-AE88-41CA5D97436A}"/>
    <hyperlink ref="B133" r:id="rId57" display="https://www.hmdb.ca/metabolites/HMDB0000206" xr:uid="{EC2401CF-9C7A-4AA1-A8B0-B3DB3D09F3A5}"/>
    <hyperlink ref="B212" r:id="rId58" display="https://www.hmdb.ca/metabolites/HMDB0000207" xr:uid="{CAA78B25-3275-402E-AD6D-39B3F387AFFD}"/>
    <hyperlink ref="B55" r:id="rId59" display="https://www.hmdb.ca/metabolites/HMDB0000208" xr:uid="{902C5747-EF73-4CBC-A8A7-431898D5AD9D}"/>
    <hyperlink ref="B56" r:id="rId60" display="https://www.hmdb.ca/metabolites/HMDB0000209" xr:uid="{81662283-F216-47D3-8C88-E65619105E13}"/>
    <hyperlink ref="B165" r:id="rId61" display="https://www.hmdb.ca/metabolites/HMDB0000214" xr:uid="{D6C68044-5930-473C-A012-1C1ED3215A3A}"/>
    <hyperlink ref="B593" r:id="rId62" display="https://www.hmdb.ca/metabolites/HMDB0000216" xr:uid="{66C50ECA-A2D3-40A6-97B1-006C3E4C94A0}"/>
    <hyperlink ref="B190" r:id="rId63" display="https://www.hmdb.ca/metabolites/HMDB0000220" xr:uid="{357FFB18-DFFF-44BF-9671-B62C342ECECE}"/>
    <hyperlink ref="B389" r:id="rId64" display="https://www.hmdb.ca/metabolites/HMDB0000223" xr:uid="{E89ABF8D-EC06-4AFB-9C77-BAAA2E2E133C}"/>
    <hyperlink ref="B412" r:id="rId65" display="https://www.hmdb.ca/metabolites/HMDB0000225" xr:uid="{29E24163-D1BE-406E-ABDC-A386DF6FF400}"/>
    <hyperlink ref="B302" r:id="rId66" display="https://www.hmdb.ca/metabolites/HMDB0000226" xr:uid="{684659F4-FACA-4E2F-8063-EE721089BB4C}"/>
    <hyperlink ref="B564" r:id="rId67" display="https://www.hmdb.ca/metabolites/HMDB0000227" xr:uid="{AED03227-297D-4E93-AB8D-42F4472116CE}"/>
    <hyperlink ref="B109" r:id="rId68" display="https://www.hmdb.ca/metabolites/HMDB0000232" xr:uid="{7934E6D4-0E6A-43C9-B021-18D0367EF927}"/>
    <hyperlink ref="B6" r:id="rId69" display="https://www.hmdb.ca/metabolites/HMDB0000243" xr:uid="{97409D30-7D5B-4DE1-90B2-23BB9CBA82F8}"/>
    <hyperlink ref="B577" r:id="rId70" display="https://www.hmdb.ca/metabolites/HMDB0000245" xr:uid="{B535345A-CE1D-41D4-BFE1-E22AC098524E}"/>
    <hyperlink ref="B25" r:id="rId71" display="https://www.hmdb.ca/metabolites/HMDB0000254" xr:uid="{F7628959-000A-42AC-9EF2-AE4D34239B2F}"/>
    <hyperlink ref="B527" r:id="rId72" display="https://www.hmdb.ca/metabolites/HMDB0000259" xr:uid="{4EB19AF8-8896-4F53-988F-E106FD8151F3}"/>
    <hyperlink ref="B110" r:id="rId73" display="https://www.hmdb.ca/metabolites/HMDB0000267" xr:uid="{4E1616A0-FA2E-43C7-906B-3DCE066AD9E3}"/>
    <hyperlink ref="B38" r:id="rId74" display="https://www.hmdb.ca/metabolites/HMDB0000271" xr:uid="{4F9A48BC-CB40-43A4-ABF7-83F765F80AF9}"/>
    <hyperlink ref="B206" r:id="rId75" display="https://www.hmdb.ca/metabolites/HMDB0000291" xr:uid="{A334FDA9-839F-4704-AFA9-5601C320A482}"/>
    <hyperlink ref="B496" r:id="rId76" display="https://www.hmdb.ca/metabolites/HMDB0000291" xr:uid="{DFDEF0AB-0A2B-4ABA-BC44-D2050212342F}"/>
    <hyperlink ref="B345" r:id="rId77" display="https://www.hmdb.ca/metabolites/HMDB0000303" xr:uid="{65CD1F8C-F095-485E-99ED-E24EB9507AFC}"/>
    <hyperlink ref="B180" r:id="rId78" display="https://www.hmdb.ca/metabolites/HMDB0000306" xr:uid="{D03D1ECF-E124-48B4-8D42-884C1B00F111}"/>
    <hyperlink ref="B51" r:id="rId79" display="https://www.hmdb.ca/metabolites/HMDB0000317" xr:uid="{E4149CBE-0EF7-4F7E-A59F-9DB1AF07100A}"/>
    <hyperlink ref="B549" r:id="rId80" display="https://www.hmdb.ca/metabolites/HMDB0000321" xr:uid="{C2340090-467C-40AF-BFE5-EDE702BF2A92}"/>
    <hyperlink ref="B562" r:id="rId81" display="https://www.hmdb.ca/metabolites/HMDB0000325" xr:uid="{98CAFA51-3BD1-43B6-8A2A-4A102D6B19C3}"/>
    <hyperlink ref="B595" r:id="rId82" display="https://www.hmdb.ca/metabolites/HMDB0000318" xr:uid="{ED2F6869-50E9-4729-ADD0-6A74ACE74672}"/>
    <hyperlink ref="B404" r:id="rId83" display="https://www.hmdb.ca/metabolites/HMDB0000336" xr:uid="{2DEDE8E5-E5CA-456B-9276-2C31B462328E}"/>
    <hyperlink ref="B553" r:id="rId84" display="https://www.hmdb.ca/metabolites/HMDB0000337" xr:uid="{8D437A90-C3EE-45D6-B48B-E518602CD34F}"/>
    <hyperlink ref="B422" r:id="rId85" display="https://www.hmdb.ca/metabolites/HMDB0000337" xr:uid="{81B62D01-2997-416A-9A80-890902DA1DFB}"/>
    <hyperlink ref="B309" r:id="rId86" display="https://www.hmdb.ca/metabolites/HMDB0000339" xr:uid="{A821BD1F-7FF6-4BBC-B533-2546759B4F35}"/>
    <hyperlink ref="B432" r:id="rId87" display="https://www.hmdb.ca/metabolites/HMDB0000341" xr:uid="{EF6B0CF2-2843-4DAF-A87C-376030CCF3EC}"/>
    <hyperlink ref="B570" r:id="rId88" display="https://www.hmdb.ca/metabolites/HMDB0000350" xr:uid="{D32BDD0D-2C96-4F02-A322-B85041C763E9}"/>
    <hyperlink ref="B245" r:id="rId89" display="https://www.hmdb.ca/metabolites/HMDB0000345" xr:uid="{06D3EB0F-6A22-4B36-8F48-D12C66E40BCE}"/>
    <hyperlink ref="B30" r:id="rId90" display="https://www.hmdb.ca/metabolites/HMDB0000354" xr:uid="{0CE1D8C9-3083-427A-8D59-8777C95D8BE6}"/>
    <hyperlink ref="B82" r:id="rId91" display="https://www.hmdb.ca/metabolites/HMDB0000355" xr:uid="{CD73C0AE-497F-4D05-82B9-7D3E2D9D438A}"/>
    <hyperlink ref="B424" r:id="rId92" display="https://www.hmdb.ca/metabolites/HMDB0000360" xr:uid="{43A631D1-CDE6-4EDD-A253-C5DB79673FF9}"/>
    <hyperlink ref="B524" r:id="rId93" display="https://www.hmdb.ca/metabolites/HMDB0000387" xr:uid="{A87FF1F7-2B7F-46AC-8608-0712C0EC71D2}"/>
    <hyperlink ref="B607" r:id="rId94" display="https://www.hmdb.ca/metabolites/HMDB0000394" xr:uid="{E10E6607-7416-4921-A29C-1FE3A522D703}"/>
    <hyperlink ref="B417" r:id="rId95" display="https://www.hmdb.ca/metabolites/HMDB0000396" xr:uid="{FCFB4816-6A14-4D0F-B6C4-F95C480CE46D}"/>
    <hyperlink ref="B567" r:id="rId96" display="https://www.hmdb.ca/metabolites/HMDB0000397" xr:uid="{AAD5CF02-27BC-421F-AA19-A628DD740ADF}"/>
    <hyperlink ref="B416" r:id="rId97" display="https://www.hmdb.ca/metabolites/HMDB0000407" xr:uid="{C90B57B1-4494-440A-9CAE-3D4DE0DA9A81}"/>
    <hyperlink ref="B274" r:id="rId98" display="https://www.hmdb.ca/metabolites/HMDB0000408" xr:uid="{C37DD9AB-D29A-487F-975C-268BEB6B4208}"/>
    <hyperlink ref="B586" r:id="rId99" display="https://www.hmdb.ca/metabolites/HMDB0000413" xr:uid="{5493BF29-01C1-404A-8B5D-AA3A94FC58C3}"/>
    <hyperlink ref="B397" r:id="rId100" display="https://www.hmdb.ca/metabolites/HMDB0000422" xr:uid="{D488DCEE-DC3E-44D1-9EFD-FB941FFA2DF7}"/>
    <hyperlink ref="B167" r:id="rId101" display="https://www.hmdb.ca/metabolites/HMDB0000424" xr:uid="{52FEF89A-70E7-4B16-810B-3D1F13187D18}"/>
    <hyperlink ref="B64" r:id="rId102" display="https://www.hmdb.ca/metabolites/HMDB0000428" xr:uid="{40D0B476-ECC7-4B8D-A695-3A50B0F51000}"/>
    <hyperlink ref="B29" r:id="rId103" display="https://www.hmdb.ca/metabolites/HMDB0000426" xr:uid="{2EA19230-B034-4794-B179-DCC4E97E3D14}"/>
    <hyperlink ref="B338" r:id="rId104" display="https://www.hmdb.ca/metabolites/HMDB0000434" xr:uid="{F1A0B5FB-F6E1-4AC5-9B70-4363DE908C0B}"/>
    <hyperlink ref="B339" r:id="rId105" display="https://www.hmdb.ca/metabolites/HMDB0000439" xr:uid="{E2CFF483-370C-4E10-ADBA-A13081DD9BAE}"/>
    <hyperlink ref="B405" r:id="rId106" display="https://www.hmdb.ca/metabolites/HMDB0000442" xr:uid="{29A9B80A-9E3F-4A9E-8FEF-2222536C1747}"/>
    <hyperlink ref="B196" r:id="rId107" display="https://www.hmdb.ca/metabolites/HMDB0000446" xr:uid="{85D99818-F872-4A7A-A955-26C926E33505}"/>
    <hyperlink ref="B68" r:id="rId108" display="https://www.hmdb.ca/metabolites/HMDB0000448" xr:uid="{7EF405E4-5E92-4362-9CED-F1672789B51E}"/>
    <hyperlink ref="B220" r:id="rId109" display="https://www.hmdb.ca/metabolites/HMDB0000450" xr:uid="{3A6112A2-89F5-49DD-B6DC-2D63D28D2A19}"/>
    <hyperlink ref="B201" r:id="rId110" display="https://www.hmdb.ca/metabolites/HMDB0000450" xr:uid="{47127D5A-59AF-47F0-8547-304BD16BEE93}"/>
    <hyperlink ref="B471" r:id="rId111" display="https://www.hmdb.ca/metabolites/HMDB0000451" xr:uid="{47407F9A-7315-4E48-A39C-935BE9A6F4B8}"/>
    <hyperlink ref="B35" r:id="rId112" display="https://www.hmdb.ca/metabolites/HMDB0000452" xr:uid="{16B9E312-5CC6-4AAA-80CD-B2C3B11DBA86}"/>
    <hyperlink ref="B117" r:id="rId113" display="https://www.hmdb.ca/metabolites/HMDB0000459" xr:uid="{4D28A78C-105E-4392-9469-46037E5D6D6E}"/>
    <hyperlink ref="B597" r:id="rId114" display="https://www.hmdb.ca/metabolites/HMDB0000472" xr:uid="{A2EDB4C9-8FDA-4BE0-921F-A051678E50B0}"/>
    <hyperlink ref="B191" r:id="rId115" display="https://www.hmdb.ca/metabolites/HMDB0000479" xr:uid="{A1FC65AE-0DA4-47E7-84A4-EA7CB3DA5859}"/>
    <hyperlink ref="B177" r:id="rId116" display="https://www.hmdb.ca/metabolites/HMDB0000479" xr:uid="{0C7E9330-0BE9-4E97-B0AA-32E3B601DF42}"/>
    <hyperlink ref="B32" r:id="rId117" display="https://www.hmdb.ca/metabolites/HMDB0000482" xr:uid="{9050C013-8345-4920-B60A-A5ABB5C8DA9B}"/>
    <hyperlink ref="B475" r:id="rId118" display="https://www.hmdb.ca/metabolites/HMDB0000486" xr:uid="{67D63D9E-7F06-42C0-8BD5-0665F0F5EFBF}"/>
    <hyperlink ref="B12" r:id="rId119" display="https://www.hmdb.ca/metabolites/HMDB0000491" xr:uid="{51C552A6-7786-4766-891E-7361E4EF2018}"/>
    <hyperlink ref="B359" r:id="rId120" display="https://www.hmdb.ca/metabolites/HMDB0000499" xr:uid="{2EB0579C-E0C1-4243-9E88-F29BE85C43B5}"/>
    <hyperlink ref="B447" r:id="rId121" display="https://www.hmdb.ca/metabolites/HMDB0000500" xr:uid="{DA9F8F7F-80B0-4E16-8347-144E536B7A7C}"/>
    <hyperlink ref="B138" r:id="rId122" display="https://www.hmdb.ca/metabolites/HMDB0000510" xr:uid="{27970941-1D9D-4F2D-83D5-3469D14760A9}"/>
    <hyperlink ref="B83" r:id="rId123" display="https://www.hmdb.ca/metabolites/HMDB0000511" xr:uid="{9F243863-9B72-406F-ABA5-413B7037D250}"/>
    <hyperlink ref="B360" r:id="rId124" display="https://www.hmdb.ca/metabolites/HMDB0000521" xr:uid="{6E271125-DE40-4E12-90B4-04E5EB518C03}"/>
    <hyperlink ref="B52" r:id="rId125" display="https://www.hmdb.ca/metabolites/HMDB0000522" xr:uid="{6E11152D-1BD3-427D-AAAC-5EA2FBB60F02}"/>
    <hyperlink ref="B156" r:id="rId126" display="https://www.hmdb.ca/metabolites/HMDB0000525" xr:uid="{3CE7B5FD-9E47-4135-AF30-53A254A4238B}"/>
    <hyperlink ref="B53" r:id="rId127" display="https://www.hmdb.ca/metabolites/HMDB0000531" xr:uid="{AE0CD483-2EF8-47CB-A007-F742F096FAA1}"/>
    <hyperlink ref="B57" r:id="rId128" display="https://www.hmdb.ca/metabolites/HMDB0000532" xr:uid="{25CDCF76-B708-482D-B93F-BDB7AB1CBA63}"/>
    <hyperlink ref="B8" r:id="rId129" display="https://www.hmdb.ca/metabolites/HMDB0000535" xr:uid="{CA4DEF10-5E97-427C-818A-5D7EEA5F5259}"/>
    <hyperlink ref="B75" r:id="rId130" display="https://www.hmdb.ca/metabolites/HMDB0000555" xr:uid="{DA1AD7D3-3669-4A70-8B9B-BFEF55998046}"/>
    <hyperlink ref="B440" r:id="rId131" display="https://www.hmdb.ca/metabolites/HMDB0000557" xr:uid="{9754D84D-86A9-4699-8FF5-8581B79D1605}"/>
    <hyperlink ref="B293" r:id="rId132" display="https://www.hmdb.ca/metabolites/HMDB0000567" xr:uid="{8E357DC0-9350-4B72-B6F4-B36884832922}"/>
    <hyperlink ref="B134" r:id="rId133" display="https://www.hmdb.ca/metabolites/HMDB0000574" xr:uid="{F8FC5B50-2933-4F5E-8D6D-60DD549250A1}"/>
    <hyperlink ref="B632" r:id="rId134" display="https://www.hmdb.ca/metabolites/HMDB0000575" xr:uid="{ED65CE79-1B1D-4FE7-8509-4F3D1469ECF9}"/>
    <hyperlink ref="B452" r:id="rId135" display="https://www.hmdb.ca/metabolites/HMDB0000590" xr:uid="{E9DAEBE3-E8AB-42F7-8E21-C5A2773B622E}"/>
    <hyperlink ref="B378" r:id="rId136" display="https://www.hmdb.ca/metabolites/HMDB0000573" xr:uid="{5038D6EC-FCD4-4657-B726-27B28AA889C6}"/>
    <hyperlink ref="B617" r:id="rId137" display="https://www.hmdb.ca/metabolites/HMDB0000594" xr:uid="{793818E9-D525-44E9-9173-4694D808DF0D}"/>
    <hyperlink ref="B470" r:id="rId138" display="https://www.hmdb.ca/metabolites/HMDB0000603" xr:uid="{858C98B0-4338-4E84-998B-C0DE94FD684B}"/>
    <hyperlink ref="B261" r:id="rId139" display="https://www.hmdb.ca/metabolites/HMDB0000617" xr:uid="{45858FAC-562A-40D5-B753-DF6FD5F9911B}"/>
    <hyperlink ref="B40" r:id="rId140" display="https://www.hmdb.ca/metabolites/HMDB0000620" xr:uid="{4E389FE0-9A16-406D-B98E-A31C0FC288F6}"/>
    <hyperlink ref="B17" r:id="rId141" display="https://www.hmdb.ca/metabolites/HMDB0000622" xr:uid="{646E36C6-63C1-4846-894D-20440F6E2107}"/>
    <hyperlink ref="B503" r:id="rId142" display="https://www.hmdb.ca/metabolites/HMDB0000623" xr:uid="{DEA7CB7C-13B2-464E-BBDD-EB69C3400B46}"/>
    <hyperlink ref="B24" r:id="rId143" display="https://www.hmdb.ca/metabolites/HMDB0000634" xr:uid="{841AE0C1-117C-4A0A-8575-183219386406}"/>
    <hyperlink ref="B306" r:id="rId144" display="https://www.hmdb.ca/metabolites/HMDB0000635" xr:uid="{A66B0721-AB2A-4F89-8ECD-B0271322CD13}"/>
    <hyperlink ref="B124" r:id="rId145" display="https://www.hmdb.ca/metabolites/HMDB0000638" xr:uid="{7F6FA1D6-A854-4386-8187-DE53CD9D4E2E}"/>
    <hyperlink ref="B147" r:id="rId146" display="https://www.hmdb.ca/metabolites/HMDB0000641" xr:uid="{BC9C5653-4E0B-4977-B231-A25452F361AF}"/>
    <hyperlink ref="B400" r:id="rId147" display="https://www.hmdb.ca/metabolites/HMDB0000650" xr:uid="{2B1EB2E9-CBD7-484C-9071-CFACA4C29D91}"/>
    <hyperlink ref="B44" r:id="rId148" display="https://www.hmdb.ca/metabolites/HMDB0000661" xr:uid="{C425865A-5E4B-4AF8-B5D9-7CA2EB901AD8}"/>
    <hyperlink ref="B406" r:id="rId149" display="https://www.hmdb.ca/metabolites/HMDB0000665" xr:uid="{E5CFE4F3-8E09-468D-98CE-E112A33F9AB6}"/>
    <hyperlink ref="B615" r:id="rId150" display="https://www.hmdb.ca/metabolites/HMDB0000667" xr:uid="{E799A403-21B3-48C9-A65C-EE8898562668}"/>
    <hyperlink ref="B121" r:id="rId151" display="https://www.hmdb.ca/metabolites/HMDB0000669" xr:uid="{70881C51-5223-45F9-A48B-BB2D9BCAFE2C}"/>
    <hyperlink ref="B519" r:id="rId152" display="https://www.hmdb.ca/metabolites/HMDB0000671" xr:uid="{DA47E85A-CA0A-407F-964C-88425B39B122}"/>
    <hyperlink ref="B209" r:id="rId153" display="https://www.hmdb.ca/metabolites/HMDB0000673" xr:uid="{2964D691-1F62-4237-846F-E9FC1023D636}"/>
    <hyperlink ref="B633" r:id="rId154" display="https://www.hmdb.ca/metabolites/HMDB0000676" xr:uid="{064C1E7F-BB5F-429D-AEAD-D97E4363222E}"/>
    <hyperlink ref="B311" r:id="rId155" display="https://www.hmdb.ca/metabolites/HMDB0000678" xr:uid="{7821E76E-0E59-42FA-9766-0407AC9BAB3E}"/>
    <hyperlink ref="B224" r:id="rId156" display="https://www.hmdb.ca/metabolites/HMDB0000684" xr:uid="{14442041-8378-4862-B2FF-6E0197EB686B}"/>
    <hyperlink ref="B265" r:id="rId157" display="https://www.hmdb.ca/metabolites/HMDB0000689" xr:uid="{BFBB0BB2-169B-403F-BF9C-9EC51220E810}"/>
    <hyperlink ref="B10" r:id="rId158" display="https://www.hmdb.ca/metabolites/HMDB0000691" xr:uid="{E9B4F715-95FE-44FE-A863-DEC3753B4AF9}"/>
    <hyperlink ref="B9" r:id="rId159" display="https://www.hmdb.ca/metabolites/HMDB0000695" xr:uid="{7CCCFBA6-2BAE-4E45-BAAB-D350041BF137}"/>
    <hyperlink ref="B132" r:id="rId160" display="https://www.hmdb.ca/metabolites/HMDB0000696" xr:uid="{AED57C21-9918-4918-82AF-D2D6401A7CD7}"/>
    <hyperlink ref="B34" r:id="rId161" display="https://www.hmdb.ca/metabolites/HMDB0000700" xr:uid="{D131DBBD-6528-4B3B-A170-45CE84207532}"/>
    <hyperlink ref="B321" r:id="rId162" display="https://www.hmdb.ca/metabolites/HMDB0000701" xr:uid="{5CEB5034-073E-4084-A891-6710C12F00D2}"/>
    <hyperlink ref="B111" r:id="rId163" display="https://www.hmdb.ca/metabolites/HMDB0000703" xr:uid="{9264658B-2408-4030-ADCB-97AAA6ED894E}"/>
    <hyperlink ref="B495" r:id="rId164" display="https://www.hmdb.ca/metabolites/HMDB0000707" xr:uid="{EEDD8298-DCA5-4B2B-9359-7C6F632BF1D2}"/>
    <hyperlink ref="B59" r:id="rId165" display="https://www.hmdb.ca/metabolites/HMDB0000710" xr:uid="{F8140849-F18A-4378-B7AE-EF5DD8CB87CD}"/>
    <hyperlink ref="B161" r:id="rId166" display="https://www.hmdb.ca/metabolites/HMDB0000714" xr:uid="{6D2EBCFD-9429-4117-BC0C-4EB895EB0C1A}"/>
    <hyperlink ref="B219" r:id="rId167" display="https://www.hmdb.ca/metabolites/HMDB0000715" xr:uid="{F1287B19-4619-41CD-8DB0-1F44FC7B4147}"/>
    <hyperlink ref="B197" r:id="rId168" display="https://www.hmdb.ca/metabolites/HMDB0000715" xr:uid="{E4363024-0F79-4426-98E8-D487CDD23BB9}"/>
    <hyperlink ref="B436" r:id="rId169" display="https://www.hmdb.ca/metabolites/HMDB0000716" xr:uid="{96E07631-D0AF-49FF-B118-48E7749AC997}"/>
    <hyperlink ref="B5" r:id="rId170" display="https://www.hmdb.ca/metabolites/HMDB0000718" xr:uid="{7AE01BBE-A8DB-4FA3-A7B1-E5F7CF6FC29C}"/>
    <hyperlink ref="B129" r:id="rId171" display="https://www.hmdb.ca/metabolites/HMDB0000719" xr:uid="{8B94ED0E-2C00-4953-BC66-C02B8B65C06C}"/>
    <hyperlink ref="B19" r:id="rId172" display="https://www.hmdb.ca/metabolites/HMDB0000720" xr:uid="{24902117-143F-48E2-9EE0-CDC2F70A5939}"/>
    <hyperlink ref="B195" r:id="rId173" display="https://www.hmdb.ca/metabolites/HMDB0000721" xr:uid="{CAD5BCE6-7737-41E6-85A4-47A2D803AC98}"/>
    <hyperlink ref="B130" r:id="rId174" display="https://www.hmdb.ca/metabolites/HMDB0000725" xr:uid="{151500BB-3A17-4120-A94C-503E55C2DD24}"/>
    <hyperlink ref="B556" r:id="rId175" display="https://www.hmdb.ca/metabolites/HMDB0000725" xr:uid="{CC1EE3BD-46D9-4EE7-9A79-F87F3BEED944}"/>
    <hyperlink ref="B286" r:id="rId176" display="https://www.hmdb.ca/metabolites/HMDB0000730" xr:uid="{7FB0CDFD-F12D-4D2A-A998-477F19FDCB03}"/>
    <hyperlink ref="B520" r:id="rId177" display="https://www.hmdb.ca/metabolites/HMDB0000735" xr:uid="{21A2DFBB-FCE1-41E7-9A8F-E33374AD1AF7}"/>
    <hyperlink ref="B601" r:id="rId178" display="https://www.hmdb.ca/metabolites/HMDB0000732" xr:uid="{6247D9B7-062F-4001-B19E-98EED9972B9B}"/>
    <hyperlink ref="B149" r:id="rId179" display="https://www.hmdb.ca/metabolites/HMDB0000742" xr:uid="{76DE6BA8-DB9A-4E0A-92D8-CE3DBC1569DF}"/>
    <hyperlink ref="B612" r:id="rId180" display="https://www.hmdb.ca/metabolites/HMDB0000745" xr:uid="{0E47A11D-61BD-400B-ADBC-F5152A04C6B7}"/>
    <hyperlink ref="B48" r:id="rId181" display="https://www.hmdb.ca/metabolites/HMDB0000746" xr:uid="{C6003B78-7188-4DE2-A077-2FDC34EC23BB}"/>
    <hyperlink ref="B123" r:id="rId182" display="https://www.hmdb.ca/metabolites/HMDB0000748" xr:uid="{E0E22768-8FED-4CA7-A483-D96070019064}"/>
    <hyperlink ref="B483" r:id="rId183" display="https://www.hmdb.ca/metabolites/HMDB0000779" xr:uid="{130014A4-1EF9-4760-B1F1-7C98E9F04A81}"/>
    <hyperlink ref="B569" r:id="rId184" display="https://www.hmdb.ca/metabolites/HMDB0000750" xr:uid="{B4E82273-63AA-4532-800A-F246EB1165F1}"/>
    <hyperlink ref="B50" r:id="rId185" display="https://www.hmdb.ca/metabolites/HMDB0000752" xr:uid="{960680F1-4D05-4EE6-A2B9-E6B19A2B644A}"/>
    <hyperlink ref="B127" r:id="rId186" display="https://www.hmdb.ca/metabolites/HMDB0000754" xr:uid="{F22E9299-1A5E-477F-9B1B-41C46E6CD6CA}"/>
    <hyperlink ref="B162" r:id="rId187" display="https://www.hmdb.ca/metabolites/HMDB0000755" xr:uid="{C59E7D04-B6A4-4F13-9AD3-EF7F5591C104}"/>
    <hyperlink ref="B176" r:id="rId188" display="https://www.hmdb.ca/metabolites/HMDB0000755" xr:uid="{5102A236-409F-4EA5-8298-E73AF3CFB7EC}"/>
    <hyperlink ref="B505" r:id="rId189" display="https://www.hmdb.ca/metabolites/HMDB0000759" xr:uid="{161FD865-E171-43DB-B6CA-86F2D8E8EC01}"/>
    <hyperlink ref="B230" r:id="rId190" display="https://www.hmdb.ca/metabolites/HMDB0000763" xr:uid="{6E784821-4D88-41DD-BFC0-0E095DDB40ED}"/>
    <hyperlink ref="B296" r:id="rId191" display="https://www.hmdb.ca/metabolites/HMDB0000764" xr:uid="{36C44626-24BD-4B10-AB6F-D534C0EBCDBF}"/>
    <hyperlink ref="B277" r:id="rId192" display="https://www.hmdb.ca/metabolites/HMDB0000766" xr:uid="{3952B372-486D-425E-899F-F88347DD4CC6}"/>
    <hyperlink ref="B273" r:id="rId193" display="https://www.hmdb.ca/metabolites/HMDB0000783" xr:uid="{754AEEE7-1E55-4690-BD32-724C7D289AE1}"/>
    <hyperlink ref="B128" r:id="rId194" display="https://www.hmdb.ca/metabolites/HMDB0000784" xr:uid="{B1E6BFB0-302F-4AC6-979D-1EBC8A1E7D51}"/>
    <hyperlink ref="B142" r:id="rId195" display="https://www.hmdb.ca/metabolites/HMDB0000792" xr:uid="{706C31ED-1EAD-4C1C-9E83-84DAB5747BFE}"/>
    <hyperlink ref="B153" r:id="rId196" display="https://www.hmdb.ca/metabolites/HMDB0000806" xr:uid="{3EAC58A9-148D-4B3F-BF5B-E665C6D5D38B}"/>
    <hyperlink ref="B383" r:id="rId197" display="https://www.hmdb.ca/metabolites/HMDB0000795" xr:uid="{21F7D93D-0570-43F2-BB2C-0D38DF1873BE}"/>
    <hyperlink ref="B386" r:id="rId198" display="https://www.hmdb.ca/metabolites/HMDB0000801" xr:uid="{A56056FE-7E3E-4D02-9C41-5BA5DD50BED7}"/>
    <hyperlink ref="B287" r:id="rId199" display="https://www.hmdb.ca/metabolites/HMDB0000808" xr:uid="{6FFD70EA-2F82-426F-B4F1-7BE74ABE3B6B}"/>
    <hyperlink ref="B100" r:id="rId200" display="https://www.hmdb.ca/metabolites/HMDB0000812" xr:uid="{600492CB-AD10-41D1-9BE1-8C6D9EBA0DFB}"/>
    <hyperlink ref="B218" r:id="rId201" display="https://www.hmdb.ca/metabolites/HMDB0000819" xr:uid="{BCBBB07B-D9E3-41C6-8A8F-1F4BC8B9908E}"/>
    <hyperlink ref="B335" r:id="rId202" display="https://www.hmdb.ca/metabolites/HMDB0000821" xr:uid="{A574B4C8-1BB2-4A2F-9EFF-9A89B8873DC8}"/>
    <hyperlink ref="B166" r:id="rId203" display="https://www.hmdb.ca/metabolites/HMDB0000822" xr:uid="{2A3A7346-7803-4CA4-B777-E0D78920CF7C}"/>
    <hyperlink ref="B366" r:id="rId204" display="https://www.hmdb.ca/metabolites/HMDB0000826" xr:uid="{195597E1-DAA1-4BA7-9952-97B6A6D71D93}"/>
    <hyperlink ref="B214" r:id="rId205" display="https://www.hmdb.ca/metabolites/HMDB0000827" xr:uid="{CDA3EC3F-1212-4EC8-B246-B2D05330BAC0}"/>
    <hyperlink ref="B342" r:id="rId206" display="https://www.hmdb.ca/metabolites/HMDB0000832" xr:uid="{88ED3C96-4058-4687-8DE3-5D6F3102116F}"/>
    <hyperlink ref="B193" r:id="rId207" display="https://www.hmdb.ca/metabolites/HMDB0000840" xr:uid="{139C37CC-E2AC-4075-BFFF-AF04E3DE55DA}"/>
    <hyperlink ref="B354" r:id="rId208" display="https://www.hmdb.ca/metabolites/HMDB0000842" xr:uid="{C2F8C8EE-7A3D-4DA6-B799-7447B478B887}"/>
    <hyperlink ref="B87" r:id="rId209" display="https://www.hmdb.ca/metabolites/HMDB0000857" xr:uid="{AFADE0D8-E676-4A40-B0F9-6AF3FB2881BE}"/>
    <hyperlink ref="B289" r:id="rId210" display="https://www.hmdb.ca/metabolites/HMDB0000858" xr:uid="{830A5451-07F5-42AF-88AC-D3886D7D7B45}"/>
    <hyperlink ref="B349" r:id="rId211" display="https://www.hmdb.ca/metabolites/HMDB0000860" xr:uid="{326050F4-105A-4338-93D0-57C486DDAC3B}"/>
    <hyperlink ref="B528" r:id="rId212" display="https://www.hmdb.ca/metabolites/HMDB0000866" xr:uid="{F0DA2BCE-CEA6-4755-AD49-C7FFF21A3D52}"/>
    <hyperlink ref="B163" r:id="rId213" display="https://www.hmdb.ca/metabolites/HMDB0000870" xr:uid="{4218B144-30C8-4B54-A318-6CD6DBCAAC0A}"/>
    <hyperlink ref="B523" r:id="rId214" display="https://www.hmdb.ca/metabolites/HMDB0000872" xr:uid="{145EC3A1-DF82-410C-8A34-4EEAD673815D}"/>
    <hyperlink ref="B487" r:id="rId215" display="https://www.hmdb.ca/metabolites/HMDB0000873" xr:uid="{B061DA1A-FDF4-4BFE-B417-608353168102}"/>
    <hyperlink ref="B492" r:id="rId216" display="https://www.hmdb.ca/metabolites/HMDB0000888" xr:uid="{D97F06AC-DB05-4CC9-A150-E64B30B971E5}"/>
    <hyperlink ref="B257" r:id="rId217" display="https://www.hmdb.ca/metabolites/HMDB0000892" xr:uid="{F0594FC1-E9B2-4700-81DD-42B524275465}"/>
    <hyperlink ref="B106" r:id="rId218" display="https://www.hmdb.ca/metabolites/HMDB0000893" xr:uid="{9EAA304F-010C-45F2-8ADB-D329CE69D690}"/>
    <hyperlink ref="B317" r:id="rId219" display="https://www.hmdb.ca/metabolites/HMDB0000898" xr:uid="{ABDFFEA6-2769-48BA-8DCC-3BB50A803FC4}"/>
    <hyperlink ref="B522" r:id="rId220" display="https://www.hmdb.ca/metabolites/HMDB0000913" xr:uid="{EC988D01-CC68-47FB-8A70-A205A3AAA9C8}"/>
    <hyperlink ref="B591" r:id="rId221" display="https://www.hmdb.ca/metabolites/HMDB0000913" xr:uid="{EBE807C6-F9CB-46D3-BF4D-526CD2666F59}"/>
    <hyperlink ref="B308" r:id="rId222" display="https://www.hmdb.ca/metabolites/HMDB0000927" xr:uid="{4EFB664A-BB67-4E09-ABD7-15245A930D23}"/>
    <hyperlink ref="B560" r:id="rId223" display="https://www.hmdb.ca/metabolites/HMDB0000943" xr:uid="{9DA2CD84-6BF1-494D-BF08-09D65F9DD19B}"/>
    <hyperlink ref="B239" r:id="rId224" display="https://www.hmdb.ca/metabolites/HMDB0000944" xr:uid="{8ECE2F29-7441-44D7-B0B9-F1C77A04BCCC}"/>
    <hyperlink ref="B504" r:id="rId225" display="https://www.hmdb.ca/metabolites/HMDB0000953" xr:uid="{8A0337D5-FD20-454A-A714-D4BC6B8FD4C4}"/>
    <hyperlink ref="B304" r:id="rId226" display="https://www.hmdb.ca/metabolites/HMDB0000959" xr:uid="{E706AF8E-8741-4D7A-99F2-02DC2CDD336D}"/>
    <hyperlink ref="B225" r:id="rId227" display="https://www.hmdb.ca/metabolites/HMDB0001043" xr:uid="{40651410-FD64-4C71-977A-7CA326F13518}"/>
    <hyperlink ref="B629" r:id="rId228" display="https://www.hmdb.ca/metabolites/HMDB0001049" xr:uid="{8D95AB07-03D0-4543-BAB8-244DEC32C547}"/>
    <hyperlink ref="B497" r:id="rId229" display="https://www.hmdb.ca/metabolites/HMDB0001065" xr:uid="{6AD8813A-9F54-4FB5-A759-FFD61E661440}"/>
    <hyperlink ref="B453" r:id="rId230" display="https://www.hmdb.ca/metabolites/HMDB0001138" xr:uid="{0327CEF0-C42C-4500-B914-6011862414C2}"/>
    <hyperlink ref="B439" r:id="rId231" display="https://www.hmdb.ca/metabolites/HMDB0001149" xr:uid="{0A6032BD-6B4F-48C6-9CEB-ECA1B0C6BE8D}"/>
    <hyperlink ref="B464" r:id="rId232" display="https://www.hmdb.ca/metabolites/HMDB0001169" xr:uid="{9433B28A-D57C-46A0-99FF-0B8AE0675BF4}"/>
    <hyperlink ref="B324" r:id="rId233" display="https://www.hmdb.ca/metabolites/HMDB0001183" xr:uid="{DD9DC036-D8E5-49CE-98D1-A9333BDBC71F}"/>
    <hyperlink ref="B541" r:id="rId234" display="https://www.hmdb.ca/metabolites/HMDB0001186" xr:uid="{6E828F48-A74D-42BC-AC34-C2B52142FECB}"/>
    <hyperlink ref="B241" r:id="rId235" display="https://www.hmdb.ca/metabolites/HMDB0001256" xr:uid="{9C1A602E-0DB1-4C3C-BF59-BBB2169F556C}"/>
    <hyperlink ref="B228" r:id="rId236" display="https://www.hmdb.ca/metabolites/HMDB0001257" xr:uid="{F960C19B-542A-4464-84CC-1D09D79F9035}"/>
    <hyperlink ref="B254" r:id="rId237" display="https://www.hmdb.ca/metabolites/HMDB0001259" xr:uid="{1263A8F5-FB47-4D2A-900B-C71908CD3347}"/>
    <hyperlink ref="B455" r:id="rId238" display="https://www.hmdb.ca/metabolites/HMDB0001263" xr:uid="{857C9F9C-F4C1-48C0-BD03-285430E2C353}"/>
    <hyperlink ref="B494" r:id="rId239" display="https://www.hmdb.ca/metabolites/HMDB0001325" xr:uid="{E7570C7A-7DBA-45AC-8876-43C9AAD13EC0}"/>
    <hyperlink ref="B170" r:id="rId240" display="https://www.hmdb.ca/metabolites/HMDB0001336" xr:uid="{A1D035CA-1221-4F5B-974B-866B770DEA1C}"/>
    <hyperlink ref="B402" r:id="rId241" display="https://www.hmdb.ca/metabolites/HMDB0001352" xr:uid="{93B14E25-F8D0-44D4-AD57-333E96590CD0}"/>
    <hyperlink ref="B421" r:id="rId242" display="https://www.hmdb.ca/metabolites/HMDB0001368" xr:uid="{C6EBC19F-1053-4C68-BE57-EC7D43F9F50C}"/>
    <hyperlink ref="B169" r:id="rId243" display="https://www.hmdb.ca/metabolites/HMDB0001392" xr:uid="{FF384F1E-21F5-4A3F-B3C6-5F49ECB620D8}"/>
    <hyperlink ref="B568" r:id="rId244" display="https://www.hmdb.ca/metabolites/HMDB0001398" xr:uid="{2798A824-F510-4CE5-A71D-80F015C45528}"/>
    <hyperlink ref="B122" r:id="rId245" display="https://www.hmdb.ca/metabolites/HMDB0001414" xr:uid="{738E0EA8-6336-4267-9552-04314C23B7FF}"/>
    <hyperlink ref="B592" r:id="rId246" display="https://www.hmdb.ca/metabolites/HMDB0001431" xr:uid="{EE5EC159-9EB6-43A2-A517-1FCD41084A7F}"/>
    <hyperlink ref="B347" r:id="rId247" display="https://www.hmdb.ca/metabolites/HMDB0001451" xr:uid="{D4A03639-5C1E-4551-AE90-2A479E32C25D}"/>
    <hyperlink ref="B590" r:id="rId248" display="https://www.hmdb.ca/metabolites/HMDB0001434" xr:uid="{3C2D6101-E722-49E0-8150-B37B52AA6A7D}"/>
    <hyperlink ref="B565" r:id="rId249" display="https://www.hmdb.ca/metabolites/HMDB0001476" xr:uid="{836D703F-B579-4250-8962-24B253643CC9}"/>
    <hyperlink ref="B49" r:id="rId250" display="https://www.hmdb.ca/metabolites/HMDB0001488" xr:uid="{099A5BDE-8993-436D-9D3C-F8C380F9E5A3}"/>
    <hyperlink ref="B594" r:id="rId251" display="https://www.hmdb.ca/metabolites/HMDB0001537" xr:uid="{8C44A847-4DAD-4F98-B75F-1E5EA1A3A3C0}"/>
    <hyperlink ref="B292" r:id="rId252" display="https://www.hmdb.ca/metabolites/HMDB0001553" xr:uid="{42E390F4-CC49-4BD4-9B39-C73040604206}"/>
    <hyperlink ref="B295" r:id="rId253" display="https://www.hmdb.ca/metabolites/HMDB0001587" xr:uid="{43846E41-9CA1-46A8-877F-5A42327598CA}"/>
    <hyperlink ref="B444" r:id="rId254" display="https://www.hmdb.ca/metabolites/HMDB0001624" xr:uid="{DEFD6C3E-B86D-4D21-A075-6702C3877362}"/>
    <hyperlink ref="B84" r:id="rId255" display="https://www.hmdb.ca/metabolites/HMDB0001645" xr:uid="{05CABDAA-2063-44F3-9DC6-2CD2E667DF0F}"/>
    <hyperlink ref="B479" r:id="rId256" display="https://www.hmdb.ca/metabolites/HMDB0001713" xr:uid="{D74F855E-5C7F-4A3B-95B6-A521089F2482}"/>
    <hyperlink ref="B26" r:id="rId257" display="https://www.hmdb.ca/metabolites/HMDB0001844" xr:uid="{AB7F4819-02E5-4AB1-B62A-7246540DFFBD}"/>
    <hyperlink ref="B299" r:id="rId258" display="https://www.hmdb.ca/metabolites/HMDB0001858" xr:uid="{09EC8355-8A65-4451-9EAB-464DE61ADD82}"/>
    <hyperlink ref="B318" r:id="rId259" display="https://www.hmdb.ca/metabolites/HMDB0001861" xr:uid="{29D8ABF7-09A1-4B71-9929-C2FC27B85FBB}"/>
    <hyperlink ref="B36" r:id="rId260" display="https://www.hmdb.ca/metabolites/HMDB0001863" xr:uid="{9E473397-CC59-4B7B-B8A3-64FF0A2951B3}"/>
    <hyperlink ref="B98" r:id="rId261" display="https://www.hmdb.ca/metabolites/HMDB0001865" xr:uid="{A41E4ADC-88ED-4937-84F9-10B57D63A223}"/>
    <hyperlink ref="B623" r:id="rId262" display="https://www.hmdb.ca/metabolites/HMDB0001866" xr:uid="{9014FB54-6C98-4664-991A-056BF4D9689F}"/>
    <hyperlink ref="B509" r:id="rId263" display="https://www.hmdb.ca/metabolites/HMDB0001867" xr:uid="{C5341D60-2EE4-4071-85C1-270D338F75BC}"/>
    <hyperlink ref="B252" r:id="rId264" display="https://www.hmdb.ca/metabolites/HMDB0001873" xr:uid="{CF051363-FF4A-40F8-9206-0310DBB616BA}"/>
    <hyperlink ref="B99" r:id="rId265" display="https://www.hmdb.ca/metabolites/HMDB0001890" xr:uid="{48EED743-B5F6-49D5-B93E-58AE6221E883}"/>
    <hyperlink ref="B604" r:id="rId266" display="https://www.hmdb.ca/metabolites/HMDB0001904" xr:uid="{597D9B37-1AF2-4D2F-8F81-D0C1C42C07EF}"/>
    <hyperlink ref="B401" r:id="rId267" display="https://www.hmdb.ca/metabolites/HMDB0001906" xr:uid="{1F313F44-D167-4F67-81B9-B040B18EE6F3}"/>
    <hyperlink ref="B476" r:id="rId268" display="https://www.hmdb.ca/metabolites/HMDB0001954" xr:uid="{64339438-2D1A-47BA-8679-56D1F35F17EC}"/>
    <hyperlink ref="B205" r:id="rId269" display="https://www.hmdb.ca/metabolites/HMDB0001964" xr:uid="{DFED8299-D7B8-43D4-AED3-450D012DF84C}"/>
    <hyperlink ref="B407" r:id="rId270" display="https://www.hmdb.ca/metabolites/HMDB0001976" xr:uid="{CE2F804F-4B3A-4EED-AC6B-96649C4E268D}"/>
    <hyperlink ref="B512" r:id="rId271" display="https://www.hmdb.ca/metabolites/HMDB0001942" xr:uid="{7715D0E3-4625-4845-8EB2-BE314DD35A50}"/>
    <hyperlink ref="B598" r:id="rId272" display="https://www.hmdb.ca/metabolites/HMDB0001855" xr:uid="{1300A948-0C3D-4D83-9B6D-763627865A07}"/>
    <hyperlink ref="B451" r:id="rId273" display="https://www.hmdb.ca/metabolites/HMDB0001988" xr:uid="{31CBB472-20D7-4219-9A73-BD4E5A33115D}"/>
    <hyperlink ref="B227" r:id="rId274" display="https://www.hmdb.ca/metabolites/HMDB0001999" xr:uid="{3963CBBE-1943-4FF8-8B7A-4B67A765ADDB}"/>
    <hyperlink ref="B152" r:id="rId275" display="https://www.hmdb.ca/metabolites/HMDB0002000" xr:uid="{0D6D7329-F216-41EE-9B02-5AE5087AA170}"/>
    <hyperlink ref="B481" r:id="rId276" display="https://www.hmdb.ca/metabolites/HMDB0002005" xr:uid="{1E3CA79F-72E1-45C6-B00E-24753A673F54}"/>
    <hyperlink ref="B137" r:id="rId277" display="https://www.hmdb.ca/metabolites/HMDB0002006" xr:uid="{D0533458-83A3-4BAE-BAA1-B332C44E344B}"/>
    <hyperlink ref="B315" r:id="rId278" display="https://www.hmdb.ca/metabolites/HMDB0002017" xr:uid="{7D1722E3-D0C4-4AB5-8699-FF15891EF9E3}"/>
    <hyperlink ref="B430" r:id="rId279" display="https://www.hmdb.ca/metabolites/HMDB0002024" xr:uid="{9B066464-1953-4642-94AE-3C0B1CB37615}"/>
    <hyperlink ref="B178" r:id="rId280" display="https://www.hmdb.ca/metabolites/HMDB0002035" xr:uid="{441A70F2-60EF-44CB-8DF7-F2D54514619B}"/>
    <hyperlink ref="B172" r:id="rId281" display="https://www.hmdb.ca/metabolites/HMDB0002038" xr:uid="{C5955F97-FC6C-44D2-9415-B3727A4E1171}"/>
    <hyperlink ref="B325" r:id="rId282" display="https://www.hmdb.ca/metabolites/HMDB0002040" xr:uid="{9263C187-215F-4DCE-84A9-4F6CCCAB9734}"/>
    <hyperlink ref="B298" r:id="rId283" display="https://www.hmdb.ca/metabolites/HMDB0002048" xr:uid="{A523C3BA-0E8F-422F-8A9E-190D1AFBC916}"/>
    <hyperlink ref="B355" r:id="rId284" display="https://www.hmdb.ca/metabolites/HMDB0002056" xr:uid="{9B1AEB0F-1B21-4C16-9321-9D4D8095217F}"/>
    <hyperlink ref="B323" r:id="rId285" display="https://www.hmdb.ca/metabolites/HMDB0002064" xr:uid="{077383FD-6821-4696-8DB7-6F2F1F81B3DF}"/>
    <hyperlink ref="B316" r:id="rId286" display="https://www.hmdb.ca/metabolites/HMDB0002072" xr:uid="{46F87E39-FEB7-463B-B553-4FD90765AC37}"/>
    <hyperlink ref="B379" r:id="rId287" display="https://www.hmdb.ca/metabolites/HMDB0002080" xr:uid="{44CC8F74-03FF-4714-96BF-17D9FEA7E2F5}"/>
    <hyperlink ref="B267" r:id="rId288" display="https://www.hmdb.ca/metabolites/HMDB0002134" xr:uid="{FD4DEBF9-4C23-4AC9-AAD8-D30662C20A0D}"/>
    <hyperlink ref="B555" r:id="rId289" display="https://www.hmdb.ca/metabolites/HMDB0002127" xr:uid="{1CC39B67-2E1E-419F-8CA7-56B7123231A6}"/>
    <hyperlink ref="B258" r:id="rId290" display="https://www.hmdb.ca/metabolites/HMDB0002176" xr:uid="{D93F03DB-D0D4-45CA-B5D5-31236F2FC6E5}"/>
    <hyperlink ref="B384" r:id="rId291" display="https://www.hmdb.ca/metabolites/HMDB0002177" xr:uid="{BCA690BB-0974-4125-930F-713F21DC988F}"/>
    <hyperlink ref="B398" r:id="rId292" display="https://www.hmdb.ca/metabolites/HMDB0002183" xr:uid="{ECD9B773-5F6A-44E6-94BC-5976FC4227CA}"/>
    <hyperlink ref="B371" r:id="rId293" display="https://www.hmdb.ca/metabolites/HMDB0002186" xr:uid="{516D6DB5-4F9B-4ADE-99A3-809CD6938D24}"/>
    <hyperlink ref="B531" r:id="rId294" display="https://www.hmdb.ca/metabolites/HMDB0002189" xr:uid="{368879C7-276D-4531-8C6E-4A53AD51C3F5}"/>
    <hyperlink ref="B484" r:id="rId295" display="https://www.hmdb.ca/metabolites/HMDB0002199" xr:uid="{9F547BAB-0BAC-4C8B-A438-B1171F7B282F}"/>
    <hyperlink ref="B506" r:id="rId296" display="https://www.hmdb.ca/metabolites/HMDB0002203" xr:uid="{2CC3F37D-1717-406A-834E-EFC0B6A13C68}"/>
    <hyperlink ref="B236" r:id="rId297" display="https://www.hmdb.ca/metabolites/HMDB0002226" xr:uid="{211C894C-F1C7-46F8-9779-E7C02F1FFEAA}"/>
    <hyperlink ref="B231" r:id="rId298" display="https://www.hmdb.ca/metabolites/HMDB0002231" xr:uid="{947C82A2-0823-4721-AEC3-4937FEDACC3E}"/>
    <hyperlink ref="B270" r:id="rId299" display="https://www.hmdb.ca/metabolites/HMDB0002243" xr:uid="{9AD54C85-9639-4E55-9CB1-DE89F476CD79}"/>
    <hyperlink ref="B393" r:id="rId300" display="https://www.hmdb.ca/metabolites/HMDB0002266" xr:uid="{8DEC77B4-1B09-4274-B6B2-54C381F82318}"/>
    <hyperlink ref="B331" r:id="rId301" display="https://www.hmdb.ca/metabolites/HMDB0002284" xr:uid="{F7D60A92-1620-4A7A-9DA1-BC4B12F547C8}"/>
    <hyperlink ref="B313" r:id="rId302" display="https://www.hmdb.ca/metabolites/HMDB0002285" xr:uid="{AD451FF7-BD73-4AA0-8AE6-3D44EE318D2F}"/>
    <hyperlink ref="B131" r:id="rId303" display="https://www.hmdb.ca/metabolites/HMDB0002287" xr:uid="{86FAFE24-A179-48AE-8E58-5153B9058C2F}"/>
    <hyperlink ref="B332" r:id="rId304" display="https://www.hmdb.ca/metabolites/HMDB0002302" xr:uid="{4BF8F748-DAA3-476B-B35D-EED95CB60A30}"/>
    <hyperlink ref="B141" r:id="rId305" display="https://www.hmdb.ca/metabolites/HMDB0002322" xr:uid="{21CB92CD-EFAB-4D5B-AD0F-AAD1D236D8BC}"/>
    <hyperlink ref="B171" r:id="rId306" display="https://www.hmdb.ca/metabolites/HMDB0002322" xr:uid="{9B2AC61C-DDD0-45BF-91E0-CCB6E44E6B5C}"/>
    <hyperlink ref="B468" r:id="rId307" display="https://www.hmdb.ca/metabolites/HMDB0002320" xr:uid="{E84DB2E1-FF14-4D95-9FD8-A40B02392A0A}"/>
    <hyperlink ref="B7" r:id="rId308" display="https://www.hmdb.ca/metabolites/HMDB0002329" xr:uid="{1FC384DB-25D6-4CCD-96B5-FD77136B4A97}"/>
    <hyperlink ref="B391" r:id="rId309" display="https://www.hmdb.ca/metabolites/HMDB0002349" xr:uid="{D2B3DD7B-3AF1-4930-9A0A-DB85BE309A3A}"/>
    <hyperlink ref="B242" r:id="rId310" display="https://www.hmdb.ca/metabolites/HMDB0002368" xr:uid="{75170A4A-7EC5-451A-ADF5-27B64F7BF99A}"/>
    <hyperlink ref="B244" r:id="rId311" display="https://www.hmdb.ca/metabolites/HMDB0002356" xr:uid="{E338E9AC-FAAB-4265-BA33-96F0FB912D66}"/>
    <hyperlink ref="B380" r:id="rId312" display="https://www.hmdb.ca/metabolites/HMDB0002372" xr:uid="{A68C0EC2-D009-48D7-9D9E-93D40DF0B54A}"/>
    <hyperlink ref="B428" r:id="rId313" display="https://www.hmdb.ca/metabolites/HMDB0002428" xr:uid="{AB1FD82E-9856-49AC-909E-A9AB813F7E4E}"/>
    <hyperlink ref="B423" r:id="rId314" display="https://www.hmdb.ca/metabolites/HMDB0002453" xr:uid="{6AF5CEBE-ED76-4E02-B572-0E2F2F22DFE2}"/>
    <hyperlink ref="B364" r:id="rId315" display="https://www.hmdb.ca/metabolites/HMDB0002511" xr:uid="{9614D09C-D0E0-4D7D-9330-0B90573893A8}"/>
    <hyperlink ref="B425" r:id="rId316" display="https://www.hmdb.ca/metabolites/HMDB0002601" xr:uid="{E22E3357-C3EB-4ECB-ADA9-051D387F28CA}"/>
    <hyperlink ref="B154" r:id="rId317" display="https://www.hmdb.ca/metabolites/HMDB0002641" xr:uid="{D2C46E6F-5FC8-4F41-9F59-D4D6FB5DE72D}"/>
    <hyperlink ref="B449" r:id="rId318" display="https://www.hmdb.ca/metabolites/HMDB0002658" xr:uid="{B6222343-4D06-4511-A9B1-B2A133426DF4}"/>
    <hyperlink ref="B576" r:id="rId319" display="https://www.hmdb.ca/metabolites/HMDB0002643" xr:uid="{C8830773-3F01-4E0E-872A-A0AA7F8CCE74}"/>
    <hyperlink ref="B281" r:id="rId320" display="https://www.hmdb.ca/metabolites/HMDB0002820" xr:uid="{163842B0-0E34-4AE1-83FD-9982C435CDAE}"/>
    <hyperlink ref="B409" r:id="rId321" display="https://www.hmdb.ca/metabolites/HMDB0002823" xr:uid="{A0B37FDC-8605-40D5-806A-F4840FC735B3}"/>
    <hyperlink ref="B410" r:id="rId322" display="https://www.hmdb.ca/metabolites/HMDB0002884" xr:uid="{01900438-8044-440F-9D96-E01823E51023}"/>
    <hyperlink ref="B229" r:id="rId323" display="https://www.hmdb.ca/metabolites/HMDB0002925" xr:uid="{C4088311-22E6-47A4-A733-8C9E47E6DE0D}"/>
    <hyperlink ref="B457" r:id="rId324" display="https://www.hmdb.ca/metabolites/HMDB0002931" xr:uid="{E9A25F0C-91C9-411A-9EE0-8356FC25AA8F}"/>
    <hyperlink ref="B81" r:id="rId325" display="https://www.hmdb.ca/metabolites/HMDB0002991" xr:uid="{6E276063-BF84-450C-8F58-55FA462C82D5}"/>
    <hyperlink ref="B458" r:id="rId326" display="https://www.hmdb.ca/metabolites/HMDB0003011" xr:uid="{2F7CBE74-4DC0-488A-9CAC-972D641EE6C5}"/>
    <hyperlink ref="B445" r:id="rId327" display="https://www.hmdb.ca/metabolites/HMDB0003156" xr:uid="{254FC749-BA25-4784-8D3F-E442FC5EB603}"/>
    <hyperlink ref="B189" r:id="rId328" display="https://www.hmdb.ca/metabolites/HMDB0003229" xr:uid="{42ABE751-1271-4791-8860-B1B3650964C0}"/>
    <hyperlink ref="B213" r:id="rId329" display="https://www.hmdb.ca/metabolites/HMDB0003231" xr:uid="{9E158EA9-9A79-44BC-A1FE-228DEBA5158B}"/>
    <hyperlink ref="B326" r:id="rId330" display="https://www.hmdb.ca/metabolites/HMDB0003269" xr:uid="{45337D99-F261-42BC-8120-BD786BC7C2FE}"/>
    <hyperlink ref="B119" r:id="rId331" display="https://www.hmdb.ca/metabolites/HMDB0003355" xr:uid="{5990889C-7A52-4D63-B0D2-3FA23AB86160}"/>
    <hyperlink ref="B179" r:id="rId332" display="https://www.hmdb.ca/metabolites/HMDB0003357" xr:uid="{A761D83D-A6F3-4011-A600-BE069166B582}"/>
    <hyperlink ref="B474" r:id="rId333" display="https://www.hmdb.ca/metabolites/HMDB0003459" xr:uid="{9998E436-0597-4A70-854D-40C63581808D}"/>
    <hyperlink ref="B585" r:id="rId334" display="https://www.hmdb.ca/metabolites/HMDB0003503" xr:uid="{BA0CB9A9-0F93-4C73-B680-E53B8812D1F1}"/>
    <hyperlink ref="B627" r:id="rId335" display="https://www.hmdb.ca/metabolites/HMDB0003503" xr:uid="{538CCD4C-8A37-42E4-B1A3-8DF684869EBF}"/>
    <hyperlink ref="B441" r:id="rId336" display="https://www.hmdb.ca/metabolites/HMDB0003640" xr:uid="{F1A33830-08E9-46C1-A9A3-A49052DB10D4}"/>
    <hyperlink ref="B285" r:id="rId337" display="https://www.hmdb.ca/metabolites/HMDB0003681" xr:uid="{920222ED-09BA-49B6-A53B-92138C0D71A0}"/>
    <hyperlink ref="B264" r:id="rId338" display="https://www.hmdb.ca/metabolites/HMDB0003771" xr:uid="{A089E6D9-EF0D-4929-92B6-60AD9A0E36E7}"/>
    <hyperlink ref="B376" r:id="rId339" display="https://www.hmdb.ca/metabolites/HMDB0003797" xr:uid="{FDCA9450-5C25-4F3D-99D1-889C54F22F75}"/>
    <hyperlink ref="B69" r:id="rId340" display="https://www.hmdb.ca/metabolites/HMDB0003911" xr:uid="{241D56FB-18E7-416E-9341-0820AEF7EC94}"/>
    <hyperlink ref="B140" r:id="rId341" display="https://www.hmdb.ca/metabolites/HMDB0003966" xr:uid="{1FB28F5C-8A8A-4B8D-99B1-2A0928BC02B6}"/>
    <hyperlink ref="B552" r:id="rId342" display="https://www.hmdb.ca/metabolites/HMDB0004041" xr:uid="{73BB8B71-AE4E-4D32-8D09-7485FE9427ED}"/>
    <hyperlink ref="B198" r:id="rId343" display="https://www.hmdb.ca/metabolites/HMDB0004063" xr:uid="{3B30E124-73EE-47E7-B881-3108D4919ABC}"/>
    <hyperlink ref="B223" r:id="rId344" display="https://www.hmdb.ca/metabolites/HMDB0004063" xr:uid="{D1462CEF-204E-44D3-84F6-75AC67FA4428}"/>
    <hyperlink ref="B362" r:id="rId345" display="https://www.hmdb.ca/metabolites/HMDB0004095" xr:uid="{21CDFC24-ADD7-4D14-B340-723FCFE06D80}"/>
    <hyperlink ref="B260" r:id="rId346" display="https://www.hmdb.ca/metabolites/HMDB0004230" xr:uid="{196A8CE7-64A7-43D9-A303-E1E97475CD07}"/>
    <hyperlink ref="B500" r:id="rId347" display="https://www.hmdb.ca/metabolites/HMDB0004284" xr:uid="{F8FD8DC6-B8C0-4FE4-9B26-541E6512976C}"/>
    <hyperlink ref="B372" r:id="rId348" display="https://www.hmdb.ca/metabolites/HMDB0004305" xr:uid="{A6CD2E2D-F6AE-4CA9-8736-325FD5C3F346}"/>
    <hyperlink ref="B341" r:id="rId349" display="https://www.hmdb.ca/metabolites/HMDB0004362" xr:uid="{ABC3B274-7843-48B9-AEE8-5B3D4895DBCE}"/>
    <hyperlink ref="B351" r:id="rId350" display="https://www.hmdb.ca/metabolites/HMDB0004586" xr:uid="{55B01E74-A984-4638-A50A-CAEF13A37E9B}"/>
    <hyperlink ref="B463" r:id="rId351" display="https://www.hmdb.ca/metabolites/HMDB0004815" xr:uid="{2F2057C0-6DF6-44B1-AD9B-FDC13E2B7A20}"/>
    <hyperlink ref="B513" r:id="rId352" display="https://www.hmdb.ca/metabolites/HMDB0004825" xr:uid="{E23A5CE7-049D-4D06-830B-6587024367A2}"/>
    <hyperlink ref="B584" r:id="rId353" display="https://www.hmdb.ca/metabolites/HMDB0004825" xr:uid="{FF6C544D-56C0-4C63-87E6-2B4BF2DAAF5C}"/>
    <hyperlink ref="B433" r:id="rId354" display="https://www.hmdb.ca/metabolites/HMDB0004982" xr:uid="{7ED253E3-2844-4850-83C1-52C50E170227}"/>
    <hyperlink ref="B282" r:id="rId355" display="https://www.hmdb.ca/metabolites/HMDB0004988" xr:uid="{D08B1659-DC0C-4232-8AD8-9DC9EB73D28D}"/>
    <hyperlink ref="B498" r:id="rId356" display="https://www.hmdb.ca/metabolites/HMDB0004989" xr:uid="{82E4EF7B-63C6-4EDB-8A3E-93748DCCA544}"/>
    <hyperlink ref="B377" r:id="rId357" display="https://www.hmdb.ca/metabolites/HMDB0005047" xr:uid="{6C7DE402-20FE-449E-BEF9-D01684A23C2C}"/>
    <hyperlink ref="B385" r:id="rId358" display="https://www.hmdb.ca/metabolites/HMDB0005060" xr:uid="{8A8AE2D4-56F4-4965-BCBB-1C2368498F04}"/>
    <hyperlink ref="B450" r:id="rId359" display="https://www.hmdb.ca/metabolites/HMDB0005096" xr:uid="{02025291-EDFB-4F99-9DE3-E743C7FD5A50}"/>
    <hyperlink ref="B599" r:id="rId360" display="https://www.hmdb.ca/metabolites/HMDB0005199" xr:uid="{E82CEAC8-5684-42E1-964A-215D4C4A48E3}"/>
    <hyperlink ref="B361" r:id="rId361" display="https://www.hmdb.ca/metabolites/HMDB0005973" xr:uid="{4CA51BC0-6827-4FC3-9456-82E31130E918}"/>
    <hyperlink ref="B322" r:id="rId362" display="https://www.hmdb.ca/metabolites/HMDB0006028" xr:uid="{FBBAE8A5-634B-4AAB-AFC2-4838CF48EE8A}"/>
    <hyperlink ref="B330" r:id="rId363" display="https://www.hmdb.ca/metabolites/HMDB0006029" xr:uid="{BD073F34-9CC8-49E6-A6A3-7A532ABAAB9E}"/>
    <hyperlink ref="B511" r:id="rId364" display="https://www.hmdb.ca/metabolites/HMDB0006116" xr:uid="{F0AB7009-24DF-41AF-847F-10EAC512B85F}"/>
    <hyperlink ref="B551" r:id="rId365" display="https://www.hmdb.ca/metabolites/HMDB0006284" xr:uid="{AE26DC06-8244-44A3-B2D1-936C03B17161}"/>
    <hyperlink ref="B537" r:id="rId366" display="https://www.hmdb.ca/metabolites/HMDB0006344" xr:uid="{2FCBE15D-EFD8-4F0A-845E-D016BC3D6187}"/>
    <hyperlink ref="B408" r:id="rId367" display="https://www.hmdb.ca/metabolites/HMDB0006528" xr:uid="{18BD640C-0C22-4B0D-B9EA-308B966703E5}"/>
    <hyperlink ref="B606" r:id="rId368" display="https://www.hmdb.ca/metabolites/HMDB0006695" xr:uid="{81DA2542-1CA5-421C-8900-5CD6FEA504C7}"/>
    <hyperlink ref="B194" r:id="rId369" display="https://www.hmdb.ca/metabolites/HMDB0011175" xr:uid="{95348170-7D78-4F03-835B-1631058B0B43}"/>
    <hyperlink ref="B491" r:id="rId370" display="https://www.hmdb.ca/metabolites/HMDB0011178" xr:uid="{B6F4BB78-8293-4F07-BAE4-58F3C503359F}"/>
    <hyperlink ref="B602" r:id="rId371" display="https://www.hmdb.ca/metabolites/HMDB0011631" xr:uid="{AA2F9843-0F33-49DA-B908-590A2FF5CF36}"/>
    <hyperlink ref="B535" r:id="rId372" display="https://www.hmdb.ca/metabolites/HMDB0011716" xr:uid="{55A906DD-AE0C-4ABC-8EF5-3C2ACCD3FE55}"/>
    <hyperlink ref="B168" r:id="rId373" display="https://www.hmdb.ca/metabolites/HMDB0011723" xr:uid="{50950BEE-29EC-4E2D-B39B-70C113029650}"/>
    <hyperlink ref="B443" r:id="rId374" display="https://www.hmdb.ca/metabolites/HMDB0011733" xr:uid="{F48AE2BB-57BF-48A5-B3B5-2938476A904D}"/>
    <hyperlink ref="B608" r:id="rId375" display="https://www.hmdb.ca/metabolites/HMDB0011738" xr:uid="{F562F698-BF18-4FEE-9685-D897FE115E1B}"/>
    <hyperlink ref="B297" r:id="rId376" display="https://www.hmdb.ca/metabolites/HMDB0011743" xr:uid="{D187C9EB-E7D0-49E4-A7C8-20251A6E05D5}"/>
    <hyperlink ref="B334" r:id="rId377" display="https://www.hmdb.ca/metabolites/HMDB0011745" xr:uid="{941F6643-7CCB-47B9-B757-9D5FBB1662F3}"/>
    <hyperlink ref="B357" r:id="rId378" display="https://www.hmdb.ca/metabolites/HMDB0011751" xr:uid="{525A8F9A-FCAC-4806-8DAE-EF99FA9407DD}"/>
    <hyperlink ref="B630" r:id="rId379" display="https://www.hmdb.ca/metabolites/HMDB0011754" xr:uid="{BCA71A71-1564-4631-B03B-E38F446F31C7}"/>
    <hyperlink ref="B320" r:id="rId380" display="https://www.hmdb.ca/metabolites/HMDB0011756" xr:uid="{AC6F440A-7488-4360-84BD-1B41BF072486}"/>
    <hyperlink ref="B310" r:id="rId381" display="https://www.hmdb.ca/metabolites/HMDB0011757" xr:uid="{07E98028-758A-4F07-9919-F33EA1DCB52B}"/>
    <hyperlink ref="B559" r:id="rId382" display="https://www.hmdb.ca/metabolites/HMDB0012141" xr:uid="{EA5A6F61-1F65-484A-8054-E4C6FEDE859F}"/>
    <hyperlink ref="B521" r:id="rId383" display="https://www.hmdb.ca/metabolites/HMDB0012162" xr:uid="{C5C677C6-3DA1-4D63-98AE-7CC424A0F4D0}"/>
    <hyperlink ref="B114" r:id="rId384" display="https://www.hmdb.ca/metabolites/HMDB0012275" xr:uid="{3B4A57B0-970C-4C8D-A35F-12F71B583BC8}"/>
    <hyperlink ref="B337" r:id="rId385" display="https://www.hmdb.ca/metabolites/HMDB0012308" xr:uid="{23188C7D-D8D0-457D-A3F5-86271C24C6F4}"/>
    <hyperlink ref="B419" r:id="rId386" display="https://www.hmdb.ca/metabolites/HMDB0013136" xr:uid="{FB4AED97-EAF1-41AD-A451-BDE56FBEB22F}"/>
    <hyperlink ref="B619" r:id="rId387" display="https://www.hmdb.ca/metabolites/HMDB0013159" xr:uid="{E0762CBE-D268-4A12-B01D-183E50101326}"/>
    <hyperlink ref="B448" r:id="rId388" display="https://www.hmdb.ca/metabolites/HMDB0013188" xr:uid="{A851F08D-D8AF-440A-8501-58500E998019}"/>
    <hyperlink ref="B579" r:id="rId389" display="https://www.hmdb.ca/metabolites/HMDB0013198" xr:uid="{F63E6DB9-B614-425F-B851-FDCCB0820F28}"/>
    <hyperlink ref="B539" r:id="rId390" display="https://www.hmdb.ca/metabolites/HMDB0013209" xr:uid="{4658C813-DD84-4D10-8F4A-D0DB49B736C0}"/>
    <hyperlink ref="B469" r:id="rId391" display="https://www.hmdb.ca/metabolites/HMDB0013227" xr:uid="{3AA34D93-8173-4F42-84E8-DBF59CAC4507}"/>
    <hyperlink ref="B253" r:id="rId392" display="https://www.hmdb.ca/metabolites/HMDB0013231" xr:uid="{5E567B53-7D82-4A33-B289-D8A6A9E984CD}"/>
    <hyperlink ref="B540" r:id="rId393" display="https://www.hmdb.ca/metabolites/HMDB0013243" xr:uid="{EAD32CC5-9C35-44DE-A8BD-640EC885DED9}"/>
    <hyperlink ref="B356" r:id="rId394" display="https://www.hmdb.ca/metabolites/HMDB0013247" xr:uid="{2A75E432-0278-4BC0-BD96-9E5020D5D10D}"/>
    <hyperlink ref="B375" r:id="rId395" display="https://www.hmdb.ca/metabolites/HMDB0013248" xr:uid="{E8E8A1B2-75A0-4B6C-B862-B80EEDCD39B6}"/>
    <hyperlink ref="B544" r:id="rId396" display="https://www.hmdb.ca/metabolites/HMDB0013302" xr:uid="{C06B01CF-6D29-44E4-88A1-45A5938AF08E}"/>
    <hyperlink ref="B392" r:id="rId397" display="https://www.hmdb.ca/metabolites/HMDB0013311" xr:uid="{235B1921-F7A7-4A84-8791-0EFC4CC7A097}"/>
    <hyperlink ref="B434" r:id="rId398" display="https://www.hmdb.ca/metabolites/HMDB0013312" xr:uid="{5B2E8AB7-3283-4532-9F3E-FA9A1C0F7A9C}"/>
    <hyperlink ref="B534" r:id="rId399" display="https://www.hmdb.ca/metabolites/HMDB0013318" xr:uid="{D068D1B3-A35A-4070-9B4E-216FE8C273E3}"/>
    <hyperlink ref="B529" r:id="rId400" display="https://www.hmdb.ca/metabolites/HMDB0013319" xr:uid="{E6E63A7B-DC29-4B5F-82F6-95773BF0F595}"/>
    <hyperlink ref="B382" r:id="rId401" display="https://www.hmdb.ca/metabolites/HMDB0013622" xr:uid="{F94C32A8-29CD-4DA2-B6A8-486383535CF2}"/>
    <hyperlink ref="B411" r:id="rId402" display="https://www.hmdb.ca/metabolites/HMDB0013631" xr:uid="{07DC2B97-4597-4CCA-A955-A768ED989376}"/>
    <hyperlink ref="B490" r:id="rId403" display="https://www.hmdb.ca/metabolites/HMDB0013674" xr:uid="{A82F8867-9F8A-446C-A402-C5BB3B8FCBD9}"/>
    <hyperlink ref="B566" r:id="rId404" display="https://www.hmdb.ca/metabolites/HMDB0013676" xr:uid="{36D970D8-931A-4DA3-8608-43A7815627D5}"/>
    <hyperlink ref="B510" r:id="rId405" display="https://www.hmdb.ca/metabolites/HMDB0013678" xr:uid="{9CE00F89-584B-4F6C-BEB0-A9C806E35C68}"/>
    <hyperlink ref="B395" r:id="rId406" display="https://www.hmdb.ca/metabolites/HMDB0013701" xr:uid="{A36299A7-9B23-449D-9FCA-874AAAE8F9DD}"/>
    <hyperlink ref="B368" r:id="rId407" display="https://www.hmdb.ca/metabolites/HMDB0013713" xr:uid="{81BB3FE7-75B1-42A9-B5B9-88A48EBA99F0}"/>
    <hyperlink ref="B414" r:id="rId408" display="https://www.hmdb.ca/metabolites/HMDB0013716" xr:uid="{7C442C95-0B1B-457F-9D49-51A1813A9240}"/>
    <hyperlink ref="B609" r:id="rId409" display="https://www.hmdb.ca/metabolites/HMDB0029147" xr:uid="{F13984FB-51BB-435F-B947-705C2A69A8F9}"/>
    <hyperlink ref="B480" r:id="rId410" display="https://www.hmdb.ca/metabolites/HMDB0030677" xr:uid="{E85BB2C3-E5E0-4D0E-A893-A8B78945FD72}"/>
    <hyperlink ref="B515" r:id="rId411" display="https://www.hmdb.ca/metabolites/HMDB0032055" xr:uid="{F533D674-74A8-4CCA-901D-00B10712B735}"/>
    <hyperlink ref="B300" r:id="rId412" display="https://www.hmdb.ca/metabolites/HMDB0032604" xr:uid="{765AD1DE-A859-4AD6-8237-0215EAE8979B}"/>
    <hyperlink ref="B301" r:id="rId413" display="https://www.hmdb.ca/metabolites/HMDB0032606" xr:uid="{E1AC02FA-D019-4B90-8863-171FCF41AFDE}"/>
    <hyperlink ref="B259" r:id="rId414" display="https://www.hmdb.ca/metabolites/HMDB0033742" xr:uid="{6C862DF1-178C-47C3-B990-9CDE73C85C65}"/>
    <hyperlink ref="B91" r:id="rId415" display="https://www.hmdb.ca/metabolites/HMDB0059655" xr:uid="{A39ECC75-A72D-4DD7-A36B-28E0607DC73B}"/>
    <hyperlink ref="E485" r:id="rId416" display="http://www.genome.jp/dbget-bin/www_bget?cpd:C01198" xr:uid="{00F48067-30A3-434E-926A-D1456E996CA1}"/>
    <hyperlink ref="B47" r:id="rId417" display="https://www.hmdb.ca/metabolites/HMDB0255618" xr:uid="{5D83F8B9-2461-4B2A-B70C-40837FED7A35}"/>
    <hyperlink ref="B348" r:id="rId418" display="https://www.hmdb.ca/metabolites/HMDB0000512" xr:uid="{01D10A41-EFA3-4371-BE22-84DDE66BD4DE}"/>
    <hyperlink ref="B611" r:id="rId419" display="https://www.hmdb.ca/metabolites/HMDB0000706" xr:uid="{4BD0457A-3F88-4233-8913-D9B3E99BE679}"/>
    <hyperlink ref="B158" r:id="rId420" display="https://www.hmdb.ca/metabolites/HMDB0250764" xr:uid="{141B5D0C-BA0D-46A9-BCDF-8AF35213BFFB}"/>
    <hyperlink ref="B574" r:id="rId421" display="https://www.hmdb.ca/metabolites/HMDB0001964" xr:uid="{9FA72E4F-61E5-40E7-82C0-27A673A85CBF}"/>
    <hyperlink ref="B587" r:id="rId422" display="https://www.hmdb.ca/metabolites/HMDB0028846" xr:uid="{2DE8BD62-3011-4E8A-B612-5E50DDDBD204}"/>
    <hyperlink ref="B583" r:id="rId423" display="https://hmdb.ca/metabolites/HMDB0304103" xr:uid="{00CF4ECB-CAA4-40DC-90FA-E12A5464ACD3}"/>
    <hyperlink ref="B113" r:id="rId424" display="https://www.hmdb.ca/metabolites/HMDB0000301" xr:uid="{85118118-B1A9-4DD3-8080-D7C09697DDF9}"/>
    <hyperlink ref="B370" r:id="rId425" display="https://www.hmdb.ca/metabolites/HMDB0255061" xr:uid="{893D43B5-5FBB-4668-9B8E-A3EF3366C322}"/>
    <hyperlink ref="B352" r:id="rId426" display="https://www.hmdb.ca/metabolites/HMDB0340744" xr:uid="{C7C9F4E8-82C6-48AD-9A71-C9E0F5E8721F}"/>
    <hyperlink ref="B186" r:id="rId427" display="https://www.hmdb.ca/metabolites/HMDB0000210" xr:uid="{E1CDD282-8508-407F-87FE-5BD10F85C59D}"/>
    <hyperlink ref="B144" r:id="rId428" display="https://www.hmdb.ca/metabolites/HMDB0000159" xr:uid="{FF78A43B-D80C-4EAF-B0B9-8B3EC4F42359}"/>
    <hyperlink ref="B101" r:id="rId429" display="https://www.hmdb.ca/metabolites/HMDB0000167" xr:uid="{E192D802-1AE4-4899-8D4B-7C88D77E4035}"/>
    <hyperlink ref="B78" r:id="rId430" display="https://hmdb.ca/metabolites/HMDB0000172" xr:uid="{6A24B619-6AE2-48C8-B848-8C9D3FD9F963}"/>
    <hyperlink ref="B175" r:id="rId431" display="https://hmdb.ca/metabolites/HMDB0000177" xr:uid="{108E7C3A-C488-44CA-A276-BC76563D8E3A}"/>
    <hyperlink ref="B182" r:id="rId432" display="https://hmdb.ca/metabolites/HMDB0000182" xr:uid="{FEDE33AE-97BB-4454-859E-FED627BA07EB}"/>
    <hyperlink ref="B530" r:id="rId433" display="https://hmdb.ca/metabolites/HMDB0000068" xr:uid="{0293F140-E530-41C6-994C-0C4F15AA9712}"/>
    <hyperlink ref="B605" r:id="rId434" display="https://hmdb.ca/metabolites/HMDB0000068" xr:uid="{7AEC8177-9071-4CE3-BD05-45E9AC356A49}"/>
    <hyperlink ref="B217" r:id="rId435" display="https://hmdb.ca/metabolites/HMDB0250701" xr:uid="{E85C1145-9B97-4A64-B873-15047596A2C6}"/>
    <hyperlink ref="B461" r:id="rId436" display="https://hmdb.ca/metabolites/HMDB0000020" xr:uid="{B37E1372-2C7C-4F99-A005-8008ED0967ED}"/>
    <hyperlink ref="B280" r:id="rId437" display="https://hmdb.ca/metabolites/HMDB0000228" xr:uid="{DDD78A6B-6523-4689-801E-EAC975F51559}"/>
    <hyperlink ref="B249" r:id="rId438" display="https://hmdb.ca/metabolites/HMDB0000237" xr:uid="{D9EF4B4C-5923-4145-AC49-ACDBDCC8F803}"/>
    <hyperlink ref="B610" r:id="rId439" display="https://hmdb.ca/metabolites/HMDB0000279" xr:uid="{D69344FC-CD8D-4B2F-9219-875CED9FDC0A}"/>
    <hyperlink ref="B625" r:id="rId440" display="https://hmdb.ca/metabolites/HMDB0000279" xr:uid="{C1ACF5A8-6B94-4406-B06F-4AF956E82CC4}"/>
    <hyperlink ref="B155" r:id="rId441" display="https://hmdb.ca/metabolites/HMDB0062562" xr:uid="{B5A690AD-C800-4402-A1D3-C2EBB56EF2CB}"/>
    <hyperlink ref="B71" r:id="rId442" display="https://hmdb.ca/metabolites/HMDB0000329" xr:uid="{0CC8C1C8-23AD-45DC-8579-771A6F73B19D}"/>
    <hyperlink ref="B482" r:id="rId443" display="https://hmdb.ca/metabolites/HMDB0000375" xr:uid="{556E2CB2-03B7-4164-AA7B-ABE93B66AD82}"/>
    <hyperlink ref="B102" r:id="rId444" display="https://hmdb.ca/metabolites/HMDB0000379" xr:uid="{FD5B52CB-69AE-48DE-8F21-F2DDEE70C8DD}"/>
    <hyperlink ref="B550" r:id="rId445" display="https://hmdb.ca/metabolites/HMDB0000379" xr:uid="{4D13EE4F-D392-4E01-870C-84EEE923BE8D}"/>
    <hyperlink ref="B283" r:id="rId446" display="https://hmdb.ca/metabolites/HMDB0000392" xr:uid="{7E8C5938-4449-4BB9-85DB-CBED5B0793CB}"/>
    <hyperlink ref="B558" r:id="rId447" display="https://hmdb.ca/metabolites/HMDB0000402" xr:uid="{283A64AA-FCAB-4218-9F32-863A211F7807}"/>
    <hyperlink ref="B575" r:id="rId448" display="https://hmdb.ca/metabolites/HMDB0000423" xr:uid="{33EF9D80-F78C-4C02-AFA3-B99BEABEBCCA}"/>
    <hyperlink ref="B139" r:id="rId449" display="https://hmdb.ca/metabolites/HMDB0000440" xr:uid="{74646935-C76E-43BD-A22F-E4CEFC32E6D5}"/>
    <hyperlink ref="B369" r:id="rId450" display="https://hmdb.ca/metabolites/HMDB0000477" xr:uid="{D56BABB5-4621-4E1C-8E1F-3E6DDD062489}"/>
    <hyperlink ref="B488" r:id="rId451" display="https://hmdb.ca/metabolites/HMDB0000484" xr:uid="{D7823E36-B371-483D-8428-1AF5B8E7261C}"/>
    <hyperlink ref="B340" r:id="rId452" display="https://hmdb.ca/metabolites/HMDB0000529" xr:uid="{E5482D62-4F83-487C-A040-E757803C056A}"/>
    <hyperlink ref="B72" r:id="rId453" display="https://hmdb.ca/metabolites/HMDB0000543" xr:uid="{0F02B53D-88E9-4DCA-AE2E-1686FABCF71E}"/>
    <hyperlink ref="B358" r:id="rId454" display="https://hmdb.ca/metabolites/HMDB0000560" xr:uid="{FC77C0CB-5831-423D-84D8-07F2CF707573}"/>
    <hyperlink ref="B275" r:id="rId455" display="https://hmdb.ca/metabolites/HMDB0000666" xr:uid="{FD819A65-B7EB-490B-9DFE-A1601C2AB93D}"/>
    <hyperlink ref="B533" r:id="rId456" display="https://hmdb.ca/metabolites/HMDB0000672" xr:uid="{DCFFC507-143D-47B7-A93A-D3BC59B882BA}"/>
    <hyperlink ref="B77" r:id="rId457" display="https://hmdb.ca/metabolites/HMDB0000687" xr:uid="{4855B72F-3BA7-4D0B-A540-ED06672529DA}"/>
    <hyperlink ref="B16" r:id="rId458" display="https://hmdb.ca/metabolites/HMDB0000729" xr:uid="{DDE75303-E57B-462D-9938-FCF03A35124C}"/>
    <hyperlink ref="B329" r:id="rId459" display="https://hmdb.ca/metabolites/HMDB0000734" xr:uid="{320D5B62-CBEA-42D0-88AA-3755DCF7D21D}"/>
    <hyperlink ref="B76" r:id="rId460" display="https://hmdb.ca/metabolites/HMDB0000156" xr:uid="{14253DD3-C5A7-465F-8B0B-3F3D81FF07ED}"/>
    <hyperlink ref="B538" r:id="rId461" display="https://www.hmdb.ca/metabolites/HMDB0000782" xr:uid="{0F48BA57-4A61-4B13-80D2-92D5C88AE27E}"/>
    <hyperlink ref="B221" r:id="rId462" display="https://www.hmdb.ca/metabolites/HMDB0000772" xr:uid="{45913BBD-B9EF-4355-AF0C-06A43E2060C9}"/>
    <hyperlink ref="B66" r:id="rId463" display="https://www.hmdb.ca/metabolites/HMDB0000847" xr:uid="{A45EDE2F-31D6-48F9-BA90-F69635667A6E}"/>
    <hyperlink ref="B61" r:id="rId464" display="https://www.hmdb.ca/metabolites/HMDB0000883" xr:uid="{02AA15FA-0ABD-411C-A12F-918383201CDF}"/>
    <hyperlink ref="B143" r:id="rId465" display="https://www.hmdb.ca/metabolites/HMDB0000910" xr:uid="{39DA97D1-5CF4-4A15-AE7C-71E0ECB91370}"/>
    <hyperlink ref="B222" r:id="rId466" display="https://www.hmdb.ca/metabolites/HMDB0000929" xr:uid="{1608EADD-34C5-40D8-A6D2-FE6D6D78E863}"/>
    <hyperlink ref="B501" r:id="rId467" display="https://www.hmdb.ca/metabolites/HMDB0000933" xr:uid="{328317E4-992C-41CB-A749-0C54FB26FCFF}"/>
    <hyperlink ref="B328" r:id="rId468" display="https://www.hmdb.ca/metabolites/HMDB0000947" xr:uid="{0251044E-A4F2-41A0-80D5-B25D99A8073A}"/>
    <hyperlink ref="B90" r:id="rId469" display="https://www.hmdb.ca/metabolites/HMDB0000956" xr:uid="{01B5608B-1C02-4609-8678-E451E07D944D}"/>
    <hyperlink ref="B96" r:id="rId470" display="https://www.hmdb.ca/metabolites/HMDB0000956" xr:uid="{FB23F9E8-A869-40D2-8CB1-76994B4524DC}"/>
    <hyperlink ref="B173" r:id="rId471" display="https://www.hmdb.ca/metabolites/HMDB0000954" xr:uid="{AA7BD669-0934-4025-97DC-0AB253E591D0}"/>
    <hyperlink ref="B472" r:id="rId472" display="https://www.hmdb.ca/metabolites/HMDB0000991" xr:uid="{D932C7C3-6319-4E4D-97BA-D614FCACCEC6}"/>
    <hyperlink ref="B303" r:id="rId473" display="https://www.hmdb.ca/metabolites/HMDB0001014" xr:uid="{9F1ACFC3-B258-4F34-A727-539EC7DD94FA}"/>
    <hyperlink ref="B446" r:id="rId474" display="https://www.hmdb.ca/metabolites/HMDB0001123" xr:uid="{98C2F177-B775-4CB9-B583-30A23FF29CB2}"/>
    <hyperlink ref="B542" r:id="rId475" display="https://www.hmdb.ca/metabolites/HMDB0001147" xr:uid="{4F2FC1ED-4264-452C-B3A1-07870702CE35}"/>
    <hyperlink ref="B240" r:id="rId476" display="https://www.hmdb.ca/metabolites/HMDB0001160" xr:uid="{2CD88B13-122C-4981-B981-CF1EA5974E05}"/>
    <hyperlink ref="B580" r:id="rId477" display="https://www.hmdb.ca/metabolites/HMDB0001199" xr:uid="{84373375-E48D-440E-8981-9DF74FA988A5}"/>
    <hyperlink ref="B546" r:id="rId478" display="https://www.hmdb.ca/metabolites/HMDB0001241" xr:uid="{959049FA-11ED-44EA-AAE4-156C8E1BE5C3}"/>
    <hyperlink ref="B466" r:id="rId479" display="https://www.hmdb.ca/metabolites/HMDB0001268" xr:uid="{AE5A2D74-A5AC-49EA-8D12-BBA474321963}"/>
    <hyperlink ref="B262" r:id="rId480" display="https://www.hmdb.ca/metabolites/HMDB0006875" xr:uid="{3CA25003-0E5C-4A76-93CE-E8CDC2F0CCBC}"/>
    <hyperlink ref="B187" r:id="rId481" display="https://www.hmdb.ca/metabolites/HMDB0001370" xr:uid="{19696D5A-9322-46E3-87B9-41C6751D6693}"/>
    <hyperlink ref="B589" r:id="rId482" display="https://www.hmdb.ca/metabolites/HMDB0001422" xr:uid="{47A84376-D96C-41C4-9DED-F028A5CEBD4D}"/>
    <hyperlink ref="B269" r:id="rId483" display="https://www.hmdb.ca/metabolites/HMDB0001527" xr:uid="{EBA7F179-E99C-45B5-AFEE-47618E2872C0}"/>
    <hyperlink ref="B13" r:id="rId484" display="https://www.hmdb.ca/metabolites/HMDB0001864" xr:uid="{B9506007-9BCC-420A-8BB6-BE838B506BB0}"/>
    <hyperlink ref="B31" r:id="rId485" display="https://www.hmdb.ca/metabolites/HMDB0001870" xr:uid="{C194A806-A8BF-43CD-BDDA-966877D77F57}"/>
    <hyperlink ref="B18" r:id="rId486" display="https://www.hmdb.ca/metabolites/HMDB0001877" xr:uid="{EA1DABC3-FE53-4889-B986-A711ECFD9412}"/>
    <hyperlink ref="B426" r:id="rId487" display="https://www.hmdb.ca/metabolites/HMDB0001881" xr:uid="{D68F0C61-2A03-4AF4-ADD1-3AD1D0D7C296}"/>
    <hyperlink ref="B160" r:id="rId488" display="https://www.hmdb.ca/metabolites/HMDB0001891" xr:uid="{40BE1442-A7D5-4B2D-9174-481763B7F671}"/>
    <hyperlink ref="B43" r:id="rId489" display="https://www.hmdb.ca/metabolites/HMDB0001895" xr:uid="{3AD85686-CF9E-46AE-A3B3-B3874DDFDF4C}"/>
    <hyperlink ref="B112" r:id="rId490" display="https://www.hmdb.ca/metabolites/HMDB0001895" xr:uid="{D8FFFA9F-41DF-4ABA-AE72-E7E2C6E256F2}"/>
    <hyperlink ref="B243" r:id="rId491" display="https://www.hmdb.ca/metabolites/HMDB0002003" xr:uid="{7DEF91BE-F227-43B1-BF8A-5C867CF0C4D5}"/>
    <hyperlink ref="B390" r:id="rId492" display="https://www.hmdb.ca/metabolites/HMDB0002001" xr:uid="{00C825BA-BC2C-4C84-845E-70C589C0614C}"/>
    <hyperlink ref="B616" r:id="rId493" display="https://www.hmdb.ca/metabolites/HMDB0004207" xr:uid="{83F630E4-0DE5-4674-A70A-36058531B5ED}"/>
    <hyperlink ref="B508" r:id="rId494" display="https://www.hmdb.ca/metabolites/HMDB0004058" xr:uid="{62573965-597F-4F09-B452-F553A316126D}"/>
    <hyperlink ref="B353" r:id="rId495" display="https://www.hmdb.ca/metabolites/HMDB0003581" xr:uid="{AB16F3E0-8014-4D4C-8352-A9703B649286}"/>
    <hyperlink ref="B387" r:id="rId496" display="https://www.hmdb.ca/metabolites/HMDB0003609" xr:uid="{6B0929A7-A965-4267-932F-0893B69024FE}"/>
    <hyperlink ref="B336" r:id="rId497" display="https://www.hmdb.ca/metabolites/HMDB0003633" xr:uid="{B68CA393-0FEC-42B3-9D67-06D87CC734F7}"/>
    <hyperlink ref="B350" r:id="rId498" display="https://www.hmdb.ca/metabolites/HMDB0004366" xr:uid="{1014F76E-1F51-4B5D-9F88-208250388FEB}"/>
    <hyperlink ref="B502" r:id="rId499" display="https://www.hmdb.ca/metabolites/HMDB0003431" xr:uid="{34C59F86-8980-49E3-9404-3F94E36D0CC5}"/>
    <hyperlink ref="B346" r:id="rId500" display="https://www.hmdb.ca/metabolites/HMDB0003447" xr:uid="{D850C068-B71A-4512-AD79-FA052075C9BE}"/>
    <hyperlink ref="B58" r:id="rId501" display="https://www.hmdb.ca/metabolites/HMDB0003288" xr:uid="{761C95B5-0C48-4170-9C4F-404F75C01E66}"/>
    <hyperlink ref="B305" r:id="rId502" display="https://www.hmdb.ca/metabolites/HMDB0003349" xr:uid="{197ED8A9-8638-4998-98B5-1CF59CBC0C28}"/>
    <hyperlink ref="B208" r:id="rId503" display="https://www.hmdb.ca/metabolites/HMDB0003073" xr:uid="{CFD35D5F-2E44-44D8-BF79-CC31ED1A0A83}"/>
    <hyperlink ref="B499" r:id="rId504" display="https://www.hmdb.ca/metabolites/HMDB0259585" xr:uid="{4660DAA0-7B1F-45EC-8AB8-9B30A3C6F15F}"/>
    <hyperlink ref="B413" r:id="rId505" display="https://www.hmdb.ca/metabolites/HMDB0002441" xr:uid="{78C71850-1E51-4505-8DFE-80407BFB8FDF}"/>
    <hyperlink ref="B89" r:id="rId506" display="https://www.hmdb.ca/metabolites/HMDB0255174" xr:uid="{D30D65E1-387C-4F5B-8B0C-66AFC023D93B}"/>
    <hyperlink ref="B150" r:id="rId507" display="https://www.hmdb.ca/metabolites/HMDB0002362" xr:uid="{022B6F36-0683-445A-9629-2C0402CEC706}"/>
    <hyperlink ref="B613" r:id="rId508" display="https://www.hmdb.ca/metabolites/HMDB0005765" xr:uid="{10878E6A-BB45-49DD-A892-62838528AC8F}"/>
    <hyperlink ref="B333" r:id="rId509" display="https://www.hmdb.ca/metabolites/HMDB0005785" xr:uid="{7E9E938B-FF9E-4522-8F6D-83BBDEA2291D}"/>
    <hyperlink ref="B620" r:id="rId510" display="https://www.hmdb.ca/metabolites/HMDB0005807" xr:uid="{47070948-D7E7-4901-B611-43D6731EC879}"/>
    <hyperlink ref="B374" r:id="rId511" display="https://www.hmdb.ca/metabolites/HMDB0006547" xr:uid="{E138E6BA-7E40-44C2-BAFC-8E0F246C3740}"/>
    <hyperlink ref="B442" r:id="rId512" display="https://www.hmdb.ca/metabolites/HMDB0006855" xr:uid="{9AC1F0ED-44D8-4D88-92EB-6D1A39B596ED}"/>
    <hyperlink ref="B151" r:id="rId513" display="https://www.hmdb.ca/metabolites/HMDB0006899" xr:uid="{B698B62F-2D43-40B9-BB2D-AECB84061FD2}"/>
    <hyperlink ref="B207" r:id="rId514" display="https://www.hmdb.ca/metabolites/HMDB0011180" xr:uid="{625A8E2C-7BEE-42BB-99B1-1934119F3853}"/>
    <hyperlink ref="B135" r:id="rId515" display="https://www.hmdb.ca/metabolites/HMDB0002113" xr:uid="{63A33CFB-78C8-4AD9-B37F-7A593B95F200}"/>
    <hyperlink ref="B246" r:id="rId516" display="https://www.hmdb.ca/metabolites/HMDB0002113" xr:uid="{0C3A520A-F704-40B9-AC58-EF3102C51557}"/>
    <hyperlink ref="B105" r:id="rId517" display="https://www.hmdb.ca/metabolites/HMDB0002108" xr:uid="{327B335D-1839-4E77-8044-1BACF45D5410}"/>
    <hyperlink ref="B95" r:id="rId518" display="https://www.hmdb.ca/metabolites/HMDB0002107" xr:uid="{55258030-90C7-445A-97C3-C014FFB1BA2D}"/>
    <hyperlink ref="B344" r:id="rId519" display="https://www.hmdb.ca/metabolites/HMDB0002096" xr:uid="{1787CEDF-E8CA-400A-90FB-3670317671F4}"/>
    <hyperlink ref="B28" r:id="rId520" display="https://www.hmdb.ca/metabolites/HMDB0002092" xr:uid="{4FF787A8-1F99-4F2F-A588-9263712E89DC}"/>
    <hyperlink ref="B516" r:id="rId521" display="https://www.hmdb.ca/metabolites/HMDB0002085" xr:uid="{6696C38A-7C1E-4083-9E8A-CF26AD0410F0}"/>
    <hyperlink ref="B396" r:id="rId522" display="https://www.hmdb.ca/metabolites/HMDB0002074" xr:uid="{F75EAA02-2B42-42C3-A175-6996276005F5}"/>
    <hyperlink ref="B238" r:id="rId523" display="https://www.hmdb.ca/metabolites/HMDB0002068" xr:uid="{D37ABEAA-2F92-45D9-8122-3A42C16746A8}"/>
    <hyperlink ref="B548" r:id="rId524" display="https://www.hmdb.ca/metabolites/HMDB0002070" xr:uid="{3DD2B2F2-7FB3-4C35-A4C9-DCF92D5942FC}"/>
    <hyperlink ref="B462" r:id="rId525" display="https://www.hmdb.ca/metabolites/HMDB0002210" xr:uid="{C726DC7E-B995-4036-8FFA-A40789F7DD64}"/>
    <hyperlink ref="B232" r:id="rId526" display="https://www.hmdb.ca/metabolites/HMDB0002212" xr:uid="{6E23A2CC-781F-4050-9E48-145D24D4CDF8}"/>
    <hyperlink ref="B477" r:id="rId527" display="https://www.hmdb.ca/metabolites/HMDB0002264" xr:uid="{755C8378-F210-4773-A429-3E8FE639F620}"/>
    <hyperlink ref="B204" r:id="rId528" display="https://www.hmdb.ca/metabolites/HMDB0002259" xr:uid="{5CD68205-743A-45EA-9F25-E96348E42930}"/>
    <hyperlink ref="B618" r:id="rId529" display="https://www.hmdb.ca/metabolites/HMDB0002273" xr:uid="{9A4CA55A-818C-415C-9EE9-C3602EF7C549}"/>
    <hyperlink ref="B235" r:id="rId530" display="https://www.hmdb.ca/metabolites/HMDB0002345" xr:uid="{236A8EE0-6161-4E8B-8FC6-11807649D878}"/>
    <hyperlink ref="B517" r:id="rId531" display="https://www.hmdb.ca/metabolites/HMDB0002348" xr:uid="{FD6B4DF6-0604-4528-B0A8-A6036CAC6151}"/>
    <hyperlink ref="B388" r:id="rId532" display="https://www.hmdb.ca/metabolites/HMDB0013034" xr:uid="{3411FB98-D4DF-4D0C-A2A0-0FE00F280FBF}"/>
    <hyperlink ref="B603" r:id="rId533" display="https://www.hmdb.ca/metabolites/HMDB0012819" xr:uid="{463EBDD8-7B3D-49C5-AAAC-34D09C89BEDE}"/>
    <hyperlink ref="B626" r:id="rId534" display="https://www.hmdb.ca/metabolites/HMDB0001253" xr:uid="{0909C09D-ECB9-44AD-86C6-DE062A8B1D3A}"/>
    <hyperlink ref="B514" r:id="rId535" display="https://www.hmdb.ca/metabolites/HMDB0012309" xr:uid="{91F8A9AC-C15D-4E50-AF04-49C9D4CD749E}"/>
    <hyperlink ref="B431" r:id="rId536" display="https://www.hmdb.ca/metabolites/HMDB0012289" xr:uid="{8ECCD292-08A5-4F45-8796-AD34D050CD8C}"/>
    <hyperlink ref="B628" r:id="rId537" display="https://www.hmdb.ca/metabolites/HMDB0012267" xr:uid="{06E97D62-D1A9-41D0-8BFF-5E2F1FBBC3F1}"/>
    <hyperlink ref="B279" r:id="rId538" display="https://www.hmdb.ca/metabolites/HMDB0012265" xr:uid="{0EC26049-43A9-4A5F-90FC-31F0B5491804}"/>
    <hyperlink ref="B547" r:id="rId539" display="https://www.hmdb.ca/metabolites/HMDB0012241" xr:uid="{C7A44EFC-975B-4558-8CC4-92C48B205363}"/>
    <hyperlink ref="B327" r:id="rId540" display="https://www.hmdb.ca/metabolites/HMDB0012234" xr:uid="{ED9CB2D9-3660-4C8D-B221-09603E492501}"/>
    <hyperlink ref="B454" r:id="rId541" display="https://www.hmdb.ca/metabolites/HMDB0012131" xr:uid="{A0EB01B5-5E63-4A5F-B20C-77A7BB019C91}"/>
    <hyperlink ref="B420" r:id="rId542" display="https://www.hmdb.ca/metabolites/HMDB0012136" xr:uid="{7DA5AAB1-504F-41AF-BAAB-4F45DE14D7DF}"/>
    <hyperlink ref="B563" r:id="rId543" display="https://www.hmdb.ca/metabolites/HMDB0012140" xr:uid="{8BAA625E-9F3B-4A73-AC90-DEFB08BFB1FB}"/>
    <hyperlink ref="B312" r:id="rId544" display="https://www.hmdb.ca/metabolites/HMDB0012176" xr:uid="{5A3FEB34-92EC-4325-9BAB-CE761893F37B}"/>
    <hyperlink ref="B581" r:id="rId545" display="https://www.hmdb.ca/metabolites/HMDB0012161" xr:uid="{C07902AD-A6DD-4645-875A-C769CF3C9A8E}"/>
    <hyperlink ref="B307" r:id="rId546" display="https://www.hmdb.ca/metabolites/HMDB0013211" xr:uid="{9B33ABAC-1923-4101-BE23-E08710346383}"/>
    <hyperlink ref="B381" r:id="rId547" display="https://www.hmdb.ca/metabolites/HMDB0013250" xr:uid="{8DAA63ED-3145-4D91-BA84-9678B1ADD9B5}"/>
    <hyperlink ref="B493" r:id="rId548" display="https://www.hmdb.ca/metabolites/HMDB0013287" xr:uid="{7155DBC5-663A-4645-B2BA-9AC91ABA4A4F}"/>
    <hyperlink ref="B367" r:id="rId549" display="https://www.hmdb.ca/metabolites/HMDB0013713" xr:uid="{18824901-E0D3-4AA9-B839-3A7B9B1BF485}"/>
    <hyperlink ref="B67" r:id="rId550" display="https://www.hmdb.ca/metabolites/HMDB0013716" xr:uid="{1E5F4C4C-BD7C-4A4D-B668-043CBE93E9EB}"/>
    <hyperlink ref="B485" r:id="rId551" display="https://www.hmdb.ca/metabolites/HMDB0033752" xr:uid="{113FD754-EF0F-4588-BE7F-8160D8FCE655}"/>
    <hyperlink ref="B268" r:id="rId552" display="https://www.hmdb.ca/metabolites/HMDB0245205" xr:uid="{E9E8ACD4-072E-4E94-A372-FBB88C246167}"/>
    <hyperlink ref="E568" r:id="rId553" display="http://www.genome.jp/dbget-bin/www_bget?cpd:C15572" xr:uid="{430D5117-6B12-4BE7-8C74-6F6D075AEB56}"/>
    <hyperlink ref="D568" r:id="rId554" display="http://pubchem.ncbi.nlm.nih.gov/summary/summary.cgi?cid=460" xr:uid="{5C2BEFFD-8D8F-4EC7-A09D-4BB29EA1C87F}"/>
    <hyperlink ref="B210" r:id="rId555" display="https://www.hmdb.ca/metabolites/HMDB0028694" xr:uid="{72DA4412-5CBE-4B5F-A650-FED8FDB69C9C}"/>
    <hyperlink ref="B226" r:id="rId556" display="https://www.hmdb.ca/metabolites/HMDB0060442" xr:uid="{5A73EF83-E8DF-4124-AB22-9B6D709D7FCC}"/>
    <hyperlink ref="B237" r:id="rId557" display="https://www.hmdb.ca/metabolites/HMDB0028941" xr:uid="{9EE1C275-6BD7-4EE1-A475-FCA54CEF3FD8}"/>
    <hyperlink ref="B266" r:id="rId558" display="https://www.hmdb.ca/metabolites/HMDB0031580" xr:uid="{2E6E8A9A-0463-4F86-93ED-7569D2AC164A}"/>
    <hyperlink ref="B272" r:id="rId559" display="https://www.hmdb.ca/metabolites/HMDB0060365" xr:uid="{323BA37A-6685-403F-A3BD-86EDF382ECB2}"/>
    <hyperlink ref="B276" r:id="rId560" display="https://www.hmdb.ca/metabolites/HMDB0031594" xr:uid="{359D9CA1-5988-4FEE-9F2A-A782FBA7B02A}"/>
    <hyperlink ref="B291" r:id="rId561" display="https://hmdb.ca/metabolites/HMDB0038394" xr:uid="{DD15291A-AE0B-4331-876F-4788970B515D}"/>
    <hyperlink ref="B271" r:id="rId562" display="https://hmdb.ca/metabolites/HMDB0002024" xr:uid="{72FCE1AF-9DEC-4668-AF34-BE960ACE1D28}"/>
    <hyperlink ref="B343" r:id="rId563" display="https://hmdb.ca/metabolites/HMDB0060484" xr:uid="{4A891976-CF29-4CC8-993F-C0DD33912934}"/>
    <hyperlink ref="B394" r:id="rId564" display="https://hmdb.ca/metabolites/HMDB0036458" xr:uid="{791FE2D0-0CE0-4A2B-9BB4-D6AB8CF58B0F}"/>
    <hyperlink ref="B415" r:id="rId565" display="https://hmdb.ca/metabolites/HMDB0033747" xr:uid="{801BCCA3-974A-4B42-AED8-B40E2D693D36}"/>
    <hyperlink ref="B429" r:id="rId566" display="https://hmdb.ca/metabolites/HMDB0033161" xr:uid="{DE0467D6-911D-4AA5-88C9-2821902A0472}"/>
    <hyperlink ref="B435" r:id="rId567" display="https://hmdb.ca/metabolites/HMDB0062585" xr:uid="{0EC42500-D1CF-4069-9890-F5CE9A3F54D0}"/>
    <hyperlink ref="B438" r:id="rId568" display="https://hmdb.ca/metabolites/HMDB0006272" xr:uid="{8117A0FC-A553-430B-8621-EE9A56044591}"/>
    <hyperlink ref="B456" r:id="rId569" display="https://hmdb.ca/metabolites/HMDB0242128" xr:uid="{5AECCEC2-EB2E-4710-9394-4E7272E0B983}"/>
    <hyperlink ref="B459" r:id="rId570" display="https://hmdb.ca/metabolites/HMDB0037115" xr:uid="{88C5DBDE-A869-4C25-9C61-723C0DBE2DAB}"/>
    <hyperlink ref="B460" r:id="rId571" display="https://hmdb.ca/metabolites/HMDB0029432" xr:uid="{2D009687-1924-4DB3-AA1A-9D91430A05CC}"/>
    <hyperlink ref="B467" r:id="rId572" display="https://hmdb.ca/metabolites/HMDB0002320" xr:uid="{41A7E01D-0374-472B-A2B0-FBB3DAB13B38}"/>
    <hyperlink ref="B478" r:id="rId573" display="https://hmdb.ca/metabolites/HMDB0029423" xr:uid="{577FE61B-AC3B-41C4-8191-B1801F241277}"/>
    <hyperlink ref="B518" r:id="rId574" display="https://hmdb.ca/metabolites/HMDB0028682" xr:uid="{4A5A29E0-A0DC-41CB-AF89-CF14A7DF45E3}"/>
    <hyperlink ref="B525" r:id="rId575" display="https://hmdb.ca/metabolites/HMDB0028790" xr:uid="{01A336BD-E42D-4E07-8AAF-C649EDA8A398}"/>
    <hyperlink ref="B526" r:id="rId576" display="https://hmdb.ca/metabolites/HMDB0028685" xr:uid="{E46A347A-7D71-4B17-9D09-7F23EC1CBDCB}"/>
    <hyperlink ref="B543" r:id="rId577" display="https://hmdb.ca/metabolites/HMDB0035227" xr:uid="{1CA910F3-2A0F-40E8-81B0-23DEC3869B17}"/>
    <hyperlink ref="B545" r:id="rId578" display="https://hmdb.ca/metabolites/HMDB0031193" xr:uid="{8F266B63-62F7-4311-8762-78CDB26C763B}"/>
    <hyperlink ref="B557" r:id="rId579" display="https://hmdb.ca/metabolites/HMDB0060273" xr:uid="{1732C9C4-7F47-47F6-B121-2998C3B47AF4}"/>
    <hyperlink ref="B554" r:id="rId580" display="https://hmdb.ca/metabolites/HMDB0031159" xr:uid="{AD3E1337-C784-4BD4-A3A8-2D488B034BAB}"/>
    <hyperlink ref="B571" r:id="rId581" display="https://hmdb.ca/metabolites/HMDB0033675" xr:uid="{1792DA3C-745F-4829-8153-9FBCA50AE05E}"/>
    <hyperlink ref="B573" r:id="rId582" display="https://hmdb.ca/metabolites/HMDB0032131" xr:uid="{2D7611A5-8533-4E64-8D59-03FE4263604A}"/>
    <hyperlink ref="B582" r:id="rId583" display="https://hmdb.ca/metabolites/HMDB0032538" xr:uid="{269B204B-8B96-4E3A-BE3B-4D68B92C2FB8}"/>
    <hyperlink ref="B588" r:id="rId584" display="https://hmdb.ca/metabolites/HMDB0029052" xr:uid="{C2B38E70-5D91-42F5-B789-1883FA4FDE85}"/>
    <hyperlink ref="B596" r:id="rId585" display="https://hmdb.ca/metabolites/HMDB0029043" xr:uid="{E1529B7C-34A7-4C3C-952C-EAE5D62D1DE3}"/>
    <hyperlink ref="B600" r:id="rId586" display="https://hmdb.ca/metabolites/HMDB0033939" xr:uid="{B062DEFE-3822-4D4A-AB66-F8D62FC48461}"/>
    <hyperlink ref="B614" r:id="rId587" display="https://hmdb.ca/metabolites/HMDB0028798" xr:uid="{3159BE92-966A-48FF-BBDB-3025C3EC1C31}"/>
    <hyperlink ref="B621" r:id="rId588" display="https://hmdb.ca/metabolites/HMDB0028815" xr:uid="{B19B6147-2762-42D4-8F9C-A2A92FB7C01E}"/>
    <hyperlink ref="B622" r:id="rId589" display="https://hmdb.ca/metabolites/HMDB0029437" xr:uid="{85D60CC1-56DB-4560-B6D3-A3745E8C60FF}"/>
    <hyperlink ref="B624" r:id="rId590" display="https://hmdb.ca/metabolites/HMDB0028818" xr:uid="{0473B6D8-81C2-4568-8507-61A5943A4D3F}"/>
    <hyperlink ref="B631" r:id="rId591" display="https://hmdb.ca/metabolites/HMDB0029058" xr:uid="{48524183-E56A-410C-A0A2-7AE9F59071B3}"/>
    <hyperlink ref="B319" r:id="rId592" display="https://hmdb.ca/metabolites/HMDB0031002" xr:uid="{F3098DAD-4F6C-4EF7-AD80-296320F443FC}"/>
    <hyperlink ref="B363" r:id="rId593" display="https://hmdb.ca/metabolites/HMDB0303953" xr:uid="{BE865B03-9372-4987-A3C3-B2B8E110220B}"/>
    <hyperlink ref="B365" r:id="rId594" display="https://hmdb.ca/metabolites/HMDB0029765" xr:uid="{7D369F4B-E9D1-4875-AAF9-F797C1A379B5}"/>
    <hyperlink ref="B373" r:id="rId595" display="https://hmdb.ca/metabolites/HMDB0060038" xr:uid="{2CF27CF8-CE35-445A-A270-06835A9ADD82}"/>
    <hyperlink ref="B203" r:id="rId596" display="https://hmdb.ca/metabolites/HMDB0028693" xr:uid="{52D276BE-44D6-42F0-997F-7D79890EB0B9}"/>
    <hyperlink ref="B200" r:id="rId597" display="https://hmdb.ca/metabolites/HMDB0028906" xr:uid="{7A7738C7-C2AE-4216-A8FA-7E00604D34E3}"/>
    <hyperlink ref="B192" r:id="rId598" display="https://hmdb.ca/metabolites/HMDB0006248" xr:uid="{489045D7-3576-49E2-9BB9-4F453F21BD6E}"/>
    <hyperlink ref="B188" r:id="rId599" display="https://hmdb.ca/metabolites/HMDB0244973" xr:uid="{B68E53EE-855A-4B65-924A-14A118466013}"/>
    <hyperlink ref="B185" r:id="rId600" display="https://hmdb.ca/metabolites/HMDB0028933" xr:uid="{95F59463-51D0-419F-BBBF-F407911F4991}"/>
    <hyperlink ref="B183" r:id="rId601" display="https://hmdb.ca/metabolites/HMDB0028686" xr:uid="{8203A550-C44A-4CDE-B566-DBF61982C4AB}"/>
    <hyperlink ref="B181" r:id="rId602" display="https://hmdb.ca/metabolites/HMDB0253028" xr:uid="{23F216AC-AE13-4A9F-BC87-BEFB3C624F9C}"/>
    <hyperlink ref="B148" r:id="rId603" display="https://hmdb.ca/metabolites/HMDB0034252" xr:uid="{8C40C689-21E0-415E-B5F0-CBA16E6A2B25}"/>
    <hyperlink ref="B145" r:id="rId604" display="https://hmdb.ca/metabolites/HMDB0029224" xr:uid="{14621215-E0A8-4534-B976-081CD49E4479}"/>
    <hyperlink ref="B125" r:id="rId605" display="https://hmdb.ca/metabolites/HMDB0031225" xr:uid="{D27E2890-885D-4DBD-AACB-CF16909341EF}"/>
    <hyperlink ref="B118" r:id="rId606" display="https://hmdb.ca/metabolites/HMDB0062660" xr:uid="{BFD420D5-DFD1-432C-B6F3-5039E062917F}"/>
    <hyperlink ref="B79" r:id="rId607" display="https://hmdb.ca/metabolites/HMDB0341355" xr:uid="{273CA2D4-F769-4E00-9BAC-EBCE9C2ACB41}"/>
    <hyperlink ref="B73" r:id="rId608" display="https://hmdb.ca/metabolites/HMDB0029615" xr:uid="{6534A26B-F493-4774-A502-881B75EF455A}"/>
    <hyperlink ref="B62" r:id="rId609" display="https://hmdb.ca/metabolites/HMDB0061716" xr:uid="{B7164C3D-0541-4055-934F-4D0FFEC689C8}"/>
    <hyperlink ref="B65" r:id="rId610" display="https://hmdb.ca/metabolites/HMDB0255080" xr:uid="{26D42592-E158-4A24-A025-FF741C6F32D9}"/>
    <hyperlink ref="B60" r:id="rId611" display="https://hmdb.ca/metabolites/HMDB0031271" xr:uid="{7DC573B5-E4AB-4AF8-977B-34AB51799EC8}"/>
    <hyperlink ref="B14" r:id="rId612" display="https://hmdb.ca/metabolites/HMDB0034006" xr:uid="{0FBE06B4-E9E0-4AFE-8DB7-B6D66F1216DE}"/>
    <hyperlink ref="B42" r:id="rId613" display="https://hmdb.ca/metabolites/HMDB0094692" xr:uid="{395B053D-B4BB-4223-82C4-A2C6A497D5D4}"/>
    <hyperlink ref="B45" r:id="rId614" display="https://hmdb.ca/metabolites/HMDB0094696" xr:uid="{64958F37-415A-4CFF-8231-BDB5B32EF460}"/>
    <hyperlink ref="B70" r:id="rId615" display="https://hmdb.ca/metabolites/HMDB0031654" xr:uid="{9FE2BCC9-640A-458F-9B15-A31ED73FBC14}"/>
    <hyperlink ref="B74" r:id="rId616" display="https://pubchem.ncbi.nlm.nih.gov/compound/2777993" xr:uid="{F5D24EC6-1FD4-4FA1-89DE-ECF7EA0C31B3}"/>
    <hyperlink ref="B115" r:id="rId617" display="https://pubchem.ncbi.nlm.nih.gov/compound/9934" xr:uid="{19BB2A52-FF2F-4911-A407-AF2B645CFCBB}"/>
    <hyperlink ref="B116" r:id="rId618" display="https://pubchem.ncbi.nlm.nih.gov/compound/11830289" xr:uid="{07AFF2C3-FDDA-416D-BB40-5553131DB4B7}"/>
    <hyperlink ref="B126" r:id="rId619" display="https://pubchem.ncbi.nlm.nih.gov/compound/90908" xr:uid="{CE8737B7-57F6-4D5A-A77C-420B1A66E232}"/>
    <hyperlink ref="B174" r:id="rId620" display="https://pubchem.ncbi.nlm.nih.gov/compound/97118" xr:uid="{07DC58A2-EB0C-4D1D-A2A9-9A50FC774F4B}"/>
    <hyperlink ref="B284" r:id="rId621" display="https://pubchem.ncbi.nlm.nih.gov/compound/440726" xr:uid="{8551B5D5-0DA2-4F8D-817B-99859DE96E83}"/>
    <hyperlink ref="B288" r:id="rId622" display="https://pubchem.ncbi.nlm.nih.gov/compound/93074" xr:uid="{F2C34A29-7D59-4929-8154-966021A46A5A}"/>
    <hyperlink ref="B290" r:id="rId623" display="https://pubchem.ncbi.nlm.nih.gov/compound/440269" xr:uid="{6C77ED1A-E85F-4CD6-AED1-93D9595C738A}"/>
    <hyperlink ref="B294" r:id="rId624" display="https://pubchem.ncbi.nlm.nih.gov/compound/77743" xr:uid="{7F518D96-6C33-4CBA-B5B8-936CF26F3934}"/>
    <hyperlink ref="B399" r:id="rId625" display="https://pubchem.ncbi.nlm.nih.gov/compound/440119" xr:uid="{F57656BA-550A-4386-8B5F-E8D1FA64BCFE}"/>
    <hyperlink ref="B427" r:id="rId626" display="https://pubchem.ncbi.nlm.nih.gov/compound/1567" xr:uid="{A837BE8D-3455-4795-9349-1AB7182F3618}"/>
    <hyperlink ref="B437" r:id="rId627" display="https://pubchem.ncbi.nlm.nih.gov/compound/95084" xr:uid="{47F4AA82-E366-41F8-AA20-23E1B3CC149E}"/>
    <hyperlink ref="B465" r:id="rId628" display="https://pubchem.ncbi.nlm.nih.gov/compound/794" xr:uid="{79EA39D0-AE86-4312-8B97-BC59F0E9C6CD}"/>
    <hyperlink ref="B473" r:id="rId629" display="https://pubchem.ncbi.nlm.nih.gov/compound/441021" xr:uid="{552420B5-8CD1-4E3C-8CD0-DD46D3D0B82E}"/>
    <hyperlink ref="B489" r:id="rId630" display="https://pubchem.ncbi.nlm.nih.gov/compound/5280799" xr:uid="{A216C9AE-1A97-4D02-82A4-A3D648504207}"/>
    <hyperlink ref="B507" r:id="rId631" display="https://pubchem.ncbi.nlm.nih.gov/compound/440742" xr:uid="{494142E0-BAC2-49FC-94B2-B7CC9E0B3818}"/>
    <hyperlink ref="B536" r:id="rId632" display="https://pubchem.ncbi.nlm.nih.gov/compound/21873141" xr:uid="{CE35C54E-5C31-4624-B418-13F015433D06}"/>
    <hyperlink ref="B561" r:id="rId633" display="https://pubchem.ncbi.nlm.nih.gov/compound/194695" xr:uid="{E687DACC-2983-433D-98E0-48EB006DF481}"/>
    <hyperlink ref="B97" r:id="rId634" display="https://pubchem.ncbi.nlm.nih.gov/compound/23593012" xr:uid="{49F7021E-E230-4B0A-B41F-B4D0C273DDA2}"/>
    <hyperlink ref="F645" r:id="rId635" display="https://www.hmdb.ca/metabolites/HMDB0000482" xr:uid="{FBE09EA4-8C81-4F82-B31E-901CF5673BFA}"/>
    <hyperlink ref="F646" r:id="rId636" display="https://www.hmdb.ca/metabolites/HMDB0000847" xr:uid="{870706CC-970F-43C4-8252-345BAC15E495}"/>
    <hyperlink ref="F647" r:id="rId637" display="https://www.hmdb.ca/metabolites/HMDB0000511" xr:uid="{3032C54E-9D04-459F-9CD2-0ED73EDD36AD}"/>
    <hyperlink ref="F648" r:id="rId638" display="https://www.hmdb.ca/metabolites/HMDB0000638" xr:uid="{F9613F7C-88A4-4757-B2D1-C14C87E6AAD2}"/>
    <hyperlink ref="F649" r:id="rId639" display="https://www.hmdb.ca/metabolites/HMDB0000910" xr:uid="{50B81EE9-F3B0-42EA-9A19-5EB7596E4809}"/>
    <hyperlink ref="F650" r:id="rId640" display="https://www.hmdb.ca/metabolites/HMDB0000806" xr:uid="{D90F3890-5118-49E6-9A9A-EE1C434D811E}"/>
    <hyperlink ref="F651" r:id="rId641" display="https://www.hmdb.ca/metabolites/HMDB0000220" xr:uid="{3AA9D9ED-C845-47F9-803D-B6BDCF2B33B1}"/>
    <hyperlink ref="F652" r:id="rId642" display="https://www.hmdb.ca/metabolites/HMDB0002259" xr:uid="{7883BB55-C80D-4185-BC01-96788AB2B831}"/>
    <hyperlink ref="F653" r:id="rId643" display="https://www.hmdb.ca/metabolites/HMDB0000827" xr:uid="{F585BB29-EDAC-4859-8733-A6055F72C7E6}"/>
    <hyperlink ref="F654" r:id="rId644" display="https://www.hmdb.ca/metabolites/HMDB0000772" xr:uid="{920D20B1-B2F4-4401-B1D5-9DA5AD5B297B}"/>
    <hyperlink ref="F655" r:id="rId645" display="https://www.hmdb.ca/metabolites/HMDB0002212" xr:uid="{BA94B2EC-0407-4EBC-A183-6BECEC97AF51}"/>
    <hyperlink ref="F656" r:id="rId646" display="https://www.hmdb.ca/metabolites/HMDB0002345" xr:uid="{DBD5DDCD-F38F-4D04-BE44-979BD03CCDBC}"/>
    <hyperlink ref="F657" r:id="rId647" display="https://www.hmdb.ca/metabolites/HMDB0000944" xr:uid="{EEA5B0FF-2A42-48FE-BA76-04E04BC9F545}"/>
    <hyperlink ref="F658" r:id="rId648" display="https://www.hmdb.ca/metabolites/HMDB0001160" xr:uid="{EF547831-E0A9-48CA-A1B9-80B6B5D702F4}"/>
    <hyperlink ref="F660" r:id="rId649" display="https://www.hmdb.ca/metabolites/HMDB0002356" xr:uid="{C37AD0A6-D150-4EC1-A4CF-FB493D9509FE}"/>
    <hyperlink ref="F659" r:id="rId650" display="https://www.hmdb.ca/metabolites/HMDB0002003" xr:uid="{70F4AEEF-97E5-4145-A152-423DDD5752E7}"/>
    <hyperlink ref="F643" r:id="rId651" display="https://www.hmdb.ca/metabolites/HMDB0000718" xr:uid="{D82948FA-71DC-49FA-A9CF-9BED8A5BF1A5}"/>
    <hyperlink ref="F644" r:id="rId652" display="https://www.hmdb.ca/metabolites/HMDB0000535" xr:uid="{A45B2C7B-4D11-4F2A-A512-458EA51A8F47}"/>
  </hyperlinks>
  <pageMargins left="0.7" right="0.7" top="0.78740157499999996" bottom="0.78740157499999996" header="0.3" footer="0.3"/>
  <drawing r:id="rId653"/>
  <legacyDrawing r:id="rId6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F1CA6-9C7E-4088-9BC0-0F7FE292C934}">
  <dimension ref="A1:X51"/>
  <sheetViews>
    <sheetView showGridLines="0" topLeftCell="A3" zoomScale="47" zoomScaleNormal="47" workbookViewId="0">
      <selection activeCell="B5" sqref="B5"/>
    </sheetView>
  </sheetViews>
  <sheetFormatPr defaultRowHeight="14.4" x14ac:dyDescent="0.3"/>
  <cols>
    <col min="1" max="11" width="10.44140625" style="2" customWidth="1"/>
    <col min="12" max="12" width="12.109375" style="2" customWidth="1"/>
    <col min="13" max="16" width="10.44140625" style="2" customWidth="1"/>
    <col min="17" max="18" width="8.88671875" style="2"/>
    <col min="19" max="19" width="9.5546875" style="2" bestFit="1" customWidth="1"/>
    <col min="20" max="16384" width="8.88671875" style="2"/>
  </cols>
  <sheetData>
    <row r="1" spans="1:24" x14ac:dyDescent="0.3">
      <c r="F1" s="1"/>
    </row>
    <row r="2" spans="1:24" ht="21" x14ac:dyDescent="0.4">
      <c r="A2" s="91" t="s">
        <v>2515</v>
      </c>
      <c r="B2" s="91" t="s">
        <v>2550</v>
      </c>
      <c r="C2" s="92"/>
      <c r="D2" s="92"/>
      <c r="E2" s="92"/>
      <c r="F2" s="93"/>
      <c r="G2" s="93"/>
      <c r="H2" s="92"/>
      <c r="I2" s="92"/>
      <c r="J2" s="93"/>
      <c r="K2" s="93"/>
      <c r="L2" s="93"/>
      <c r="M2" s="93"/>
      <c r="N2" s="93"/>
      <c r="O2" s="93"/>
      <c r="P2" s="93"/>
    </row>
    <row r="3" spans="1:24" ht="21" x14ac:dyDescent="0.4">
      <c r="A3" s="91"/>
      <c r="B3" s="115" t="s">
        <v>2556</v>
      </c>
      <c r="C3" s="92"/>
      <c r="D3" s="92"/>
      <c r="E3" s="92"/>
      <c r="F3" s="93"/>
      <c r="G3" s="93"/>
      <c r="H3" s="92"/>
      <c r="I3" s="92"/>
      <c r="J3" s="93"/>
      <c r="K3" s="93"/>
      <c r="L3" s="93"/>
      <c r="M3" s="93"/>
      <c r="N3" s="93"/>
      <c r="O3" s="93"/>
      <c r="P3" s="93"/>
    </row>
    <row r="4" spans="1:24" ht="15.6" x14ac:dyDescent="0.3">
      <c r="A4" s="94"/>
      <c r="B4" s="94"/>
      <c r="C4" s="95"/>
      <c r="D4" s="95"/>
      <c r="E4" s="95"/>
      <c r="F4" s="96"/>
      <c r="G4" s="96"/>
      <c r="H4" s="95"/>
      <c r="I4" s="95"/>
      <c r="J4" s="96"/>
      <c r="K4" s="96"/>
      <c r="L4" s="96"/>
      <c r="M4" s="96"/>
      <c r="N4" s="96"/>
      <c r="O4" s="96"/>
      <c r="P4" s="96"/>
    </row>
    <row r="5" spans="1:24" x14ac:dyDescent="0.3">
      <c r="A5" s="96"/>
      <c r="B5" s="114" t="s">
        <v>2555</v>
      </c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</row>
    <row r="6" spans="1:24" x14ac:dyDescent="0.3">
      <c r="A6" s="96"/>
      <c r="B6" s="95"/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</row>
    <row r="7" spans="1:24" x14ac:dyDescent="0.3">
      <c r="A7" s="96"/>
      <c r="B7" s="96"/>
      <c r="C7" s="96"/>
      <c r="D7" s="96"/>
      <c r="E7" s="96"/>
      <c r="F7" s="96"/>
      <c r="G7" s="96"/>
      <c r="H7" s="96"/>
      <c r="I7" s="96" t="s">
        <v>2552</v>
      </c>
      <c r="J7" s="96"/>
      <c r="K7" s="96"/>
      <c r="L7" s="96"/>
      <c r="M7" s="96"/>
      <c r="N7" s="96"/>
      <c r="O7" s="96"/>
      <c r="P7" s="96"/>
    </row>
    <row r="8" spans="1:24" ht="15.6" x14ac:dyDescent="0.35">
      <c r="A8" s="96"/>
      <c r="B8" s="96"/>
      <c r="C8" s="97" t="s">
        <v>2516</v>
      </c>
      <c r="D8" s="97" t="s">
        <v>2517</v>
      </c>
      <c r="E8" s="97" t="s">
        <v>2518</v>
      </c>
      <c r="F8" s="97" t="s">
        <v>2519</v>
      </c>
      <c r="G8" s="97" t="s">
        <v>2520</v>
      </c>
      <c r="H8" s="97"/>
      <c r="I8" s="97" t="s">
        <v>5</v>
      </c>
      <c r="J8" s="97" t="s">
        <v>2521</v>
      </c>
      <c r="K8" s="96"/>
      <c r="L8" s="96"/>
      <c r="M8" s="95" t="s">
        <v>2564</v>
      </c>
      <c r="N8" s="95"/>
      <c r="P8" s="98">
        <f>$C$9*$N$12+$D$9*$N$13+$E$9*$N$15+$F$9*$N$16+$G$9*$N$17</f>
        <v>218.09027300000002</v>
      </c>
      <c r="X8" s="3"/>
    </row>
    <row r="9" spans="1:24" ht="16.2" x14ac:dyDescent="0.3">
      <c r="A9" s="96"/>
      <c r="B9" s="96"/>
      <c r="C9" s="99">
        <v>8</v>
      </c>
      <c r="D9" s="99">
        <v>14</v>
      </c>
      <c r="E9" s="99">
        <v>2</v>
      </c>
      <c r="F9" s="99">
        <v>5</v>
      </c>
      <c r="G9" s="99">
        <v>0</v>
      </c>
      <c r="H9" s="97"/>
      <c r="I9" s="99">
        <v>2</v>
      </c>
      <c r="J9" s="99">
        <v>1</v>
      </c>
      <c r="K9" s="96"/>
      <c r="L9" s="96"/>
      <c r="M9" s="95" t="s">
        <v>2565</v>
      </c>
      <c r="N9" s="95"/>
      <c r="P9" s="98">
        <f>$P$8+$N$18</f>
        <v>219.09766300000001</v>
      </c>
    </row>
    <row r="10" spans="1:24" x14ac:dyDescent="0.3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X10" s="3"/>
    </row>
    <row r="11" spans="1:24" x14ac:dyDescent="0.3">
      <c r="A11" s="96"/>
      <c r="B11" s="95" t="s">
        <v>2553</v>
      </c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</row>
    <row r="12" spans="1:24" x14ac:dyDescent="0.3">
      <c r="A12" s="96"/>
      <c r="B12" s="96"/>
      <c r="C12" s="96"/>
      <c r="D12" s="96"/>
      <c r="E12" s="96"/>
      <c r="F12" s="96"/>
      <c r="G12" s="96"/>
      <c r="H12" s="96"/>
      <c r="I12" s="96"/>
      <c r="J12" s="96"/>
      <c r="K12" s="96"/>
      <c r="L12" s="96"/>
      <c r="M12" s="116" t="s">
        <v>2516</v>
      </c>
      <c r="N12" s="117">
        <v>12</v>
      </c>
      <c r="O12" s="96"/>
      <c r="P12" s="96"/>
    </row>
    <row r="13" spans="1:24" ht="15" thickBot="1" x14ac:dyDescent="0.35">
      <c r="A13" s="96"/>
      <c r="B13" s="96"/>
      <c r="C13" s="95" t="s">
        <v>2524</v>
      </c>
      <c r="D13" s="96"/>
      <c r="E13" s="96"/>
      <c r="F13" s="96"/>
      <c r="G13" s="96"/>
      <c r="H13" s="96"/>
      <c r="I13" s="96"/>
      <c r="J13" s="96"/>
      <c r="K13" s="96"/>
      <c r="L13" s="96"/>
      <c r="M13" s="116" t="s">
        <v>2517</v>
      </c>
      <c r="N13" s="117">
        <v>1.007825</v>
      </c>
      <c r="O13" s="96"/>
      <c r="P13" s="96"/>
    </row>
    <row r="14" spans="1:24" ht="16.2" x14ac:dyDescent="0.3">
      <c r="A14" s="96"/>
      <c r="B14" s="96"/>
      <c r="C14" s="100" t="s">
        <v>2516</v>
      </c>
      <c r="D14" s="100" t="s">
        <v>2517</v>
      </c>
      <c r="E14" s="100" t="s">
        <v>2525</v>
      </c>
      <c r="F14" s="100" t="s">
        <v>2518</v>
      </c>
      <c r="G14" s="100" t="s">
        <v>2519</v>
      </c>
      <c r="H14" s="100" t="s">
        <v>2520</v>
      </c>
      <c r="I14" s="101" t="s">
        <v>2526</v>
      </c>
      <c r="J14" s="96"/>
      <c r="K14" s="96"/>
      <c r="L14" s="96"/>
      <c r="M14" s="116" t="s">
        <v>2525</v>
      </c>
      <c r="N14" s="117">
        <v>18.9984</v>
      </c>
      <c r="O14" s="96"/>
      <c r="P14" s="96"/>
    </row>
    <row r="15" spans="1:24" ht="15" thickBot="1" x14ac:dyDescent="0.35">
      <c r="A15" s="96"/>
      <c r="B15" s="96"/>
      <c r="C15" s="102">
        <f>C9+I9*4+(J9)*5</f>
        <v>21</v>
      </c>
      <c r="D15" s="102">
        <f>D9+I9*1+(J9)*1</f>
        <v>17</v>
      </c>
      <c r="E15" s="102">
        <f>(I9+J9)*7</f>
        <v>21</v>
      </c>
      <c r="F15" s="102">
        <f>E9</f>
        <v>2</v>
      </c>
      <c r="G15" s="102">
        <f>F9+(J9)*2</f>
        <v>7</v>
      </c>
      <c r="H15" s="102">
        <f>G9</f>
        <v>0</v>
      </c>
      <c r="I15" s="103">
        <f>C15*$N$12+D15*$N$13+E15*$N$14+F15*$N$15+G15*$N$16+H15*$N$17+$N$18</f>
        <v>809.07736799999998</v>
      </c>
      <c r="J15" s="96"/>
      <c r="K15" s="96"/>
      <c r="L15" s="96"/>
      <c r="M15" s="116" t="s">
        <v>2518</v>
      </c>
      <c r="N15" s="117">
        <v>14.003074</v>
      </c>
      <c r="O15" s="96"/>
      <c r="P15" s="96"/>
      <c r="Q15" s="1"/>
      <c r="R15" s="1"/>
      <c r="S15" s="4"/>
    </row>
    <row r="16" spans="1:24" ht="15" thickBot="1" x14ac:dyDescent="0.35">
      <c r="A16" s="96"/>
      <c r="B16" s="96"/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116" t="s">
        <v>2519</v>
      </c>
      <c r="N16" s="117">
        <v>15.994915000000001</v>
      </c>
      <c r="O16" s="96"/>
      <c r="P16" s="96"/>
      <c r="Q16" s="1"/>
      <c r="R16" s="1"/>
      <c r="S16" s="4"/>
    </row>
    <row r="17" spans="1:19" ht="16.2" x14ac:dyDescent="0.3">
      <c r="A17" s="96"/>
      <c r="B17" s="96"/>
      <c r="C17" s="96"/>
      <c r="D17" s="96"/>
      <c r="E17" s="96"/>
      <c r="F17" s="96"/>
      <c r="G17" s="96"/>
      <c r="H17" s="96"/>
      <c r="I17" s="101" t="s">
        <v>2527</v>
      </c>
      <c r="J17" s="96"/>
      <c r="K17" s="96"/>
      <c r="L17" s="96"/>
      <c r="M17" s="116" t="s">
        <v>2520</v>
      </c>
      <c r="N17" s="117">
        <v>31.972071</v>
      </c>
      <c r="O17" s="96"/>
      <c r="P17" s="96"/>
      <c r="Q17" s="1"/>
      <c r="R17" s="1"/>
      <c r="S17" s="4"/>
    </row>
    <row r="18" spans="1:19" ht="16.8" thickBot="1" x14ac:dyDescent="0.35">
      <c r="A18" s="96"/>
      <c r="B18" s="96"/>
      <c r="C18" s="96"/>
      <c r="D18" s="96"/>
      <c r="E18" s="96"/>
      <c r="F18" s="96"/>
      <c r="G18" s="96"/>
      <c r="H18" s="96"/>
      <c r="I18" s="104">
        <f>C15*$N$12+D15*$N$13+E15*$N$14+F15*$N$15+G15*$N$16+H15*$N$17+$N$15+$N$16</f>
        <v>838.06796699999995</v>
      </c>
      <c r="J18" s="96"/>
      <c r="K18" s="96"/>
      <c r="L18" s="96"/>
      <c r="M18" s="116" t="s">
        <v>2560</v>
      </c>
      <c r="N18" s="117">
        <v>1.00739</v>
      </c>
      <c r="O18" s="96"/>
      <c r="P18" s="96"/>
      <c r="Q18" s="1"/>
      <c r="R18" s="1"/>
      <c r="S18" s="4"/>
    </row>
    <row r="19" spans="1:19" x14ac:dyDescent="0.3">
      <c r="A19" s="96"/>
      <c r="B19" s="96"/>
      <c r="C19" s="96"/>
      <c r="D19" s="96"/>
      <c r="E19" s="96"/>
      <c r="F19" s="96"/>
      <c r="G19" s="96"/>
      <c r="H19" s="96"/>
      <c r="I19" s="96"/>
      <c r="J19" s="96"/>
      <c r="K19" s="96"/>
      <c r="L19" s="96"/>
      <c r="M19" s="96"/>
      <c r="N19" s="96"/>
      <c r="O19" s="96"/>
      <c r="P19" s="96"/>
      <c r="Q19" s="1"/>
      <c r="R19" s="1"/>
      <c r="S19" s="4"/>
    </row>
    <row r="20" spans="1:19" x14ac:dyDescent="0.3">
      <c r="A20" s="96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1"/>
      <c r="R20" s="1"/>
      <c r="S20" s="4"/>
    </row>
    <row r="21" spans="1:19" x14ac:dyDescent="0.3">
      <c r="A21" s="105"/>
      <c r="B21" s="105"/>
      <c r="C21" s="105"/>
      <c r="D21" s="105"/>
      <c r="E21" s="105"/>
      <c r="F21" s="105"/>
      <c r="G21" s="105"/>
      <c r="H21" s="105"/>
      <c r="I21" s="105"/>
      <c r="J21" s="105"/>
      <c r="K21" s="105"/>
      <c r="L21" s="105"/>
      <c r="M21" s="105"/>
      <c r="N21" s="105"/>
      <c r="O21" s="105"/>
      <c r="P21" s="105"/>
      <c r="Q21" s="1"/>
      <c r="R21" s="1"/>
      <c r="S21" s="4"/>
    </row>
    <row r="23" spans="1:19" s="5" customFormat="1" ht="21" x14ac:dyDescent="0.4">
      <c r="A23" s="91" t="s">
        <v>2528</v>
      </c>
      <c r="B23" s="91" t="s">
        <v>2551</v>
      </c>
      <c r="C23" s="106"/>
      <c r="D23" s="106"/>
      <c r="E23" s="94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</row>
    <row r="24" spans="1:19" s="5" customFormat="1" ht="21" x14ac:dyDescent="0.4">
      <c r="A24" s="108"/>
      <c r="B24" s="109"/>
      <c r="C24" s="94"/>
      <c r="D24" s="94"/>
      <c r="E24" s="94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</row>
    <row r="25" spans="1:19" s="5" customFormat="1" ht="21" x14ac:dyDescent="0.4">
      <c r="A25" s="108"/>
      <c r="B25" s="114" t="s">
        <v>2559</v>
      </c>
      <c r="C25" s="94"/>
      <c r="D25" s="94"/>
      <c r="E25" s="94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</row>
    <row r="26" spans="1:19" s="5" customFormat="1" ht="21" x14ac:dyDescent="0.4">
      <c r="A26" s="108"/>
      <c r="B26" s="109"/>
      <c r="C26" s="97" t="s">
        <v>2516</v>
      </c>
      <c r="D26" s="97" t="s">
        <v>2517</v>
      </c>
      <c r="E26" s="97" t="s">
        <v>2525</v>
      </c>
      <c r="F26" s="97" t="s">
        <v>2518</v>
      </c>
      <c r="G26" s="97" t="s">
        <v>2519</v>
      </c>
      <c r="H26" s="97" t="s">
        <v>2520</v>
      </c>
      <c r="I26" s="107"/>
      <c r="J26" s="95" t="s">
        <v>2522</v>
      </c>
      <c r="K26" s="95"/>
      <c r="L26" s="98">
        <f>$C$27*$N$12+$D$27*$N$13+$E$27*$N$14+$F$27*$N$15+$G$27*$N$16+$H$27*$N$17</f>
        <v>613.05697399999985</v>
      </c>
      <c r="M26" s="107"/>
      <c r="N26" s="107"/>
      <c r="O26" s="107"/>
      <c r="P26" s="107"/>
    </row>
    <row r="27" spans="1:19" s="5" customFormat="1" ht="21" x14ac:dyDescent="0.4">
      <c r="A27" s="108"/>
      <c r="B27" s="109"/>
      <c r="C27" s="99">
        <v>20</v>
      </c>
      <c r="D27" s="99">
        <v>13</v>
      </c>
      <c r="E27" s="99">
        <v>14</v>
      </c>
      <c r="F27" s="99">
        <v>1</v>
      </c>
      <c r="G27" s="99">
        <v>5</v>
      </c>
      <c r="H27" s="99">
        <v>0</v>
      </c>
      <c r="I27" s="107"/>
      <c r="J27" s="95" t="s">
        <v>2523</v>
      </c>
      <c r="K27" s="95"/>
      <c r="L27" s="98">
        <f>$L$26+$N$18</f>
        <v>614.06436399999984</v>
      </c>
      <c r="M27" s="107"/>
      <c r="N27" s="107"/>
      <c r="O27" s="107"/>
      <c r="P27" s="107"/>
    </row>
    <row r="28" spans="1:19" s="5" customFormat="1" ht="21" x14ac:dyDescent="0.4">
      <c r="A28" s="108"/>
      <c r="B28" s="109"/>
      <c r="C28" s="94"/>
      <c r="D28" s="94"/>
      <c r="E28" s="94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</row>
    <row r="29" spans="1:19" s="5" customFormat="1" ht="21" x14ac:dyDescent="0.4">
      <c r="A29" s="108"/>
      <c r="B29" s="94" t="s">
        <v>2554</v>
      </c>
      <c r="C29" s="94"/>
      <c r="D29" s="94"/>
      <c r="E29" s="94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</row>
    <row r="30" spans="1:19" x14ac:dyDescent="0.3">
      <c r="A30" s="96"/>
      <c r="B30" s="96"/>
      <c r="C30" s="96" t="s">
        <v>2529</v>
      </c>
      <c r="D30" s="96"/>
      <c r="E30" s="96"/>
      <c r="F30" s="96"/>
      <c r="G30" s="96"/>
      <c r="H30" s="96"/>
      <c r="I30" s="96"/>
      <c r="J30" s="96"/>
      <c r="K30" s="96"/>
      <c r="L30" s="96"/>
      <c r="M30" s="96"/>
      <c r="N30" s="96"/>
      <c r="O30" s="96"/>
      <c r="P30" s="96"/>
    </row>
    <row r="31" spans="1:19" ht="15" thickBot="1" x14ac:dyDescent="0.35">
      <c r="A31" s="96"/>
      <c r="B31" s="96"/>
      <c r="C31" s="96"/>
      <c r="D31" s="96"/>
      <c r="E31" s="96"/>
      <c r="F31" s="96"/>
      <c r="G31" s="96"/>
      <c r="H31" s="96"/>
      <c r="I31" s="110"/>
      <c r="J31" s="96"/>
      <c r="K31" s="96"/>
      <c r="L31" s="96"/>
      <c r="M31" s="96" t="s">
        <v>2530</v>
      </c>
      <c r="N31" s="96" t="s">
        <v>2531</v>
      </c>
      <c r="O31" s="96" t="s">
        <v>2532</v>
      </c>
      <c r="P31" s="96" t="s">
        <v>2533</v>
      </c>
    </row>
    <row r="32" spans="1:19" ht="15.6" x14ac:dyDescent="0.35">
      <c r="A32" s="96"/>
      <c r="B32" s="96"/>
      <c r="C32" s="100" t="s">
        <v>5</v>
      </c>
      <c r="D32" s="100" t="s">
        <v>2521</v>
      </c>
      <c r="E32" s="100"/>
      <c r="F32" s="100" t="s">
        <v>2516</v>
      </c>
      <c r="G32" s="100" t="s">
        <v>2517</v>
      </c>
      <c r="H32" s="100" t="s">
        <v>2518</v>
      </c>
      <c r="I32" s="100" t="s">
        <v>2519</v>
      </c>
      <c r="J32" s="100" t="s">
        <v>2520</v>
      </c>
      <c r="K32" s="101" t="s">
        <v>2535</v>
      </c>
      <c r="L32" s="96"/>
      <c r="M32" s="96"/>
      <c r="N32" s="96"/>
      <c r="O32" s="96"/>
      <c r="P32" s="96"/>
    </row>
    <row r="33" spans="1:16" ht="15" thickBot="1" x14ac:dyDescent="0.35">
      <c r="A33" s="96"/>
      <c r="B33" s="96"/>
      <c r="C33" s="111">
        <f>IF(E27=7,1,(IF(E27=14,2,(IF(E27=21,3,(IF(E27=28,4,0)))))))</f>
        <v>2</v>
      </c>
      <c r="D33" s="111">
        <v>0</v>
      </c>
      <c r="E33" s="111"/>
      <c r="F33" s="100">
        <f>$C$27-4*$C$33-5*($D$33)</f>
        <v>12</v>
      </c>
      <c r="G33" s="100">
        <f>$D$27-($C$33+$D$33)</f>
        <v>11</v>
      </c>
      <c r="H33" s="100">
        <f>$F$27</f>
        <v>1</v>
      </c>
      <c r="I33" s="100">
        <f>$G$27-2*($D$33)</f>
        <v>5</v>
      </c>
      <c r="J33" s="100">
        <f>$H$27</f>
        <v>0</v>
      </c>
      <c r="K33" s="103">
        <f>F33*$N$12+G33*$N$13+H33*$N$15+I33*$N$16+J33*$N$17</f>
        <v>249.06372399999998</v>
      </c>
      <c r="L33" s="96"/>
      <c r="M33" s="96" t="str">
        <f>IF(MOD(F33*4+G33*1+H33*3+I33*2+J33*2,2)=0,"OK","X")</f>
        <v>OK</v>
      </c>
      <c r="N33" s="96" t="str">
        <f>IF(F33-G33/2+H33/2+1&gt;=C33,IF(MOD(F33-G33/2+H33/2+1,1)=0,"OK","X"),"X")</f>
        <v>OK</v>
      </c>
      <c r="O33" s="96" t="str">
        <f>IF(((2*F33+H33+2)&gt;=G33),"OK","X")</f>
        <v>OK</v>
      </c>
      <c r="P33" s="96" t="str">
        <f>IF(((C33*2)&lt;=I33),"OK","X")</f>
        <v>OK</v>
      </c>
    </row>
    <row r="34" spans="1:16" ht="15" thickBot="1" x14ac:dyDescent="0.35">
      <c r="A34" s="96"/>
      <c r="B34" s="96"/>
      <c r="C34" s="96"/>
      <c r="D34" s="97"/>
      <c r="E34" s="96"/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</row>
    <row r="35" spans="1:16" ht="15.6" x14ac:dyDescent="0.35">
      <c r="A35" s="96"/>
      <c r="B35" s="96"/>
      <c r="C35" s="100" t="s">
        <v>5</v>
      </c>
      <c r="D35" s="100" t="s">
        <v>2521</v>
      </c>
      <c r="E35" s="100"/>
      <c r="F35" s="100" t="s">
        <v>2516</v>
      </c>
      <c r="G35" s="100" t="s">
        <v>2517</v>
      </c>
      <c r="H35" s="100" t="s">
        <v>2518</v>
      </c>
      <c r="I35" s="100" t="s">
        <v>2519</v>
      </c>
      <c r="J35" s="100" t="s">
        <v>2520</v>
      </c>
      <c r="K35" s="101" t="s">
        <v>2535</v>
      </c>
      <c r="L35" s="96"/>
      <c r="M35" s="96"/>
      <c r="N35" s="96"/>
      <c r="O35" s="96"/>
      <c r="P35" s="96"/>
    </row>
    <row r="36" spans="1:16" ht="15" thickBot="1" x14ac:dyDescent="0.35">
      <c r="A36" s="96"/>
      <c r="B36" s="96"/>
      <c r="C36" s="111">
        <f>IF(E27=7,0,(IF(E27=14,1,(IF(E27=21,2,(IF(E27=28,3,0)))))))</f>
        <v>1</v>
      </c>
      <c r="D36" s="111">
        <f>IF(E27=7,1,(IF(E27=14,1,(IF(E27=21,1,(IF(E27=28,1,0)))))))</f>
        <v>1</v>
      </c>
      <c r="E36" s="111"/>
      <c r="F36" s="100">
        <f>$C$27-4*$C$36-5*($D$36)</f>
        <v>11</v>
      </c>
      <c r="G36" s="100">
        <f>$D$27-($C$36+$D$36)</f>
        <v>11</v>
      </c>
      <c r="H36" s="100">
        <f>$F$27</f>
        <v>1</v>
      </c>
      <c r="I36" s="100">
        <f>$G$27-2*($D$36)</f>
        <v>3</v>
      </c>
      <c r="J36" s="100">
        <f>$H$27</f>
        <v>0</v>
      </c>
      <c r="K36" s="103">
        <f>F36*$N$12+G36*$N$13+H36*$N$15+I36*$N$16+J36*$N$17</f>
        <v>205.073894</v>
      </c>
      <c r="L36" s="96"/>
      <c r="M36" s="96" t="str">
        <f>IF(MOD(F36*4+G36*1+H36*3+I36*2+J36*2,2)=0,"OK","X")</f>
        <v>OK</v>
      </c>
      <c r="N36" s="96" t="str">
        <f>IF(F36-G36/2+H36/2+1&gt;=C36,IF(MOD(F36-G36/2+H36/2+1,1)=0,"OK","X"),"X")</f>
        <v>OK</v>
      </c>
      <c r="O36" s="96" t="str">
        <f>IF(((2*F36+H36+2)&gt;=G36),"OK","X")</f>
        <v>OK</v>
      </c>
      <c r="P36" s="96" t="str">
        <f>IF(((C36*2)&lt;=I36),"OK","X")</f>
        <v>OK</v>
      </c>
    </row>
    <row r="37" spans="1:16" ht="15" thickBot="1" x14ac:dyDescent="0.35">
      <c r="A37" s="96"/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</row>
    <row r="38" spans="1:16" ht="15.6" x14ac:dyDescent="0.35">
      <c r="A38" s="96"/>
      <c r="B38" s="96"/>
      <c r="C38" s="100" t="s">
        <v>5</v>
      </c>
      <c r="D38" s="100" t="s">
        <v>2521</v>
      </c>
      <c r="E38" s="100"/>
      <c r="F38" s="100" t="s">
        <v>2516</v>
      </c>
      <c r="G38" s="100" t="s">
        <v>2517</v>
      </c>
      <c r="H38" s="100" t="s">
        <v>2518</v>
      </c>
      <c r="I38" s="100" t="s">
        <v>2519</v>
      </c>
      <c r="J38" s="100" t="s">
        <v>2520</v>
      </c>
      <c r="K38" s="101" t="s">
        <v>2535</v>
      </c>
      <c r="L38" s="96"/>
      <c r="M38" s="96"/>
      <c r="N38" s="96"/>
      <c r="O38" s="96"/>
      <c r="P38" s="96"/>
    </row>
    <row r="39" spans="1:16" ht="15" thickBot="1" x14ac:dyDescent="0.35">
      <c r="A39" s="96"/>
      <c r="B39" s="96"/>
      <c r="C39" s="111">
        <f>IF(E27=7,0,(IF(E27=14,0,(IF(E27=21,1,(IF(E27=28,2,0)))))))</f>
        <v>0</v>
      </c>
      <c r="D39" s="111">
        <f>IF(E27=7,0,(IF(E27=14,2,(IF(E27=21,2,(IF(E27=28,2,0)))))))</f>
        <v>2</v>
      </c>
      <c r="E39" s="111"/>
      <c r="F39" s="100">
        <f>$C$27-4*$C$39-5*($D$39)</f>
        <v>10</v>
      </c>
      <c r="G39" s="100">
        <f>$D$27-($C$39+$D$39)</f>
        <v>11</v>
      </c>
      <c r="H39" s="100">
        <f>$F$27</f>
        <v>1</v>
      </c>
      <c r="I39" s="100">
        <f>$G$27-2*($D$39)</f>
        <v>1</v>
      </c>
      <c r="J39" s="100">
        <f>$H$27</f>
        <v>0</v>
      </c>
      <c r="K39" s="103">
        <f>F39*$N$12+G39*$N$13+H39*$N$15+I39*$N$16+J39*$N$17</f>
        <v>161.08406399999998</v>
      </c>
      <c r="L39" s="96"/>
      <c r="M39" s="96" t="str">
        <f>IF(MOD(F39*4+G39*1+H39*3+I39*2+J39*2,2)=0,"OK","X")</f>
        <v>OK</v>
      </c>
      <c r="N39" s="96" t="str">
        <f>IF(F39-G39/2+H39/2+1&gt;=C39,IF(MOD(F39-G39/2+H39/2+1,1)=0,"OK","X"),"X")</f>
        <v>OK</v>
      </c>
      <c r="O39" s="96" t="str">
        <f>IF(((2*F39+H39+2)&gt;=G39),"OK","X")</f>
        <v>OK</v>
      </c>
      <c r="P39" s="96" t="str">
        <f>IF(((C39*2)&lt;=I39),"OK","X")</f>
        <v>OK</v>
      </c>
    </row>
    <row r="40" spans="1:16" ht="15" thickBot="1" x14ac:dyDescent="0.35">
      <c r="A40" s="96"/>
      <c r="B40" s="96"/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</row>
    <row r="41" spans="1:16" ht="15.6" x14ac:dyDescent="0.35">
      <c r="A41" s="96"/>
      <c r="B41" s="96"/>
      <c r="C41" s="100" t="s">
        <v>5</v>
      </c>
      <c r="D41" s="100" t="s">
        <v>2521</v>
      </c>
      <c r="E41" s="100"/>
      <c r="F41" s="100" t="s">
        <v>2516</v>
      </c>
      <c r="G41" s="100" t="s">
        <v>2517</v>
      </c>
      <c r="H41" s="100" t="s">
        <v>2518</v>
      </c>
      <c r="I41" s="100" t="s">
        <v>2519</v>
      </c>
      <c r="J41" s="100" t="s">
        <v>2520</v>
      </c>
      <c r="K41" s="101" t="s">
        <v>2535</v>
      </c>
      <c r="L41" s="96"/>
      <c r="M41" s="96"/>
      <c r="N41" s="96"/>
      <c r="O41" s="96"/>
      <c r="P41" s="96"/>
    </row>
    <row r="42" spans="1:16" ht="15" thickBot="1" x14ac:dyDescent="0.35">
      <c r="A42" s="96"/>
      <c r="B42" s="96"/>
      <c r="C42" s="111">
        <f>IF(E27=7,0,(IF(E27=14,0,(IF(E27=21,0,(IF(E27=28,1,0)))))))</f>
        <v>0</v>
      </c>
      <c r="D42" s="111">
        <f>IF(E27=7,0,(IF(E27=14,0,(IF(E27=21,3,(IF(E27=28,3,0)))))))</f>
        <v>0</v>
      </c>
      <c r="E42" s="111"/>
      <c r="F42" s="100">
        <f>$C$27-4*$C$42-5*($D$42)</f>
        <v>20</v>
      </c>
      <c r="G42" s="100">
        <f>$D$27-($C$42+$D$42)</f>
        <v>13</v>
      </c>
      <c r="H42" s="100">
        <f>$F$27</f>
        <v>1</v>
      </c>
      <c r="I42" s="100">
        <f>$G$27-2*($D$42)</f>
        <v>5</v>
      </c>
      <c r="J42" s="100">
        <f>$H$27</f>
        <v>0</v>
      </c>
      <c r="K42" s="103">
        <f>F42*$N$12+G42*$N$13+H42*$N$15+I42*$N$16+J42*$N$17</f>
        <v>347.07937400000003</v>
      </c>
      <c r="L42" s="96"/>
      <c r="M42" s="96" t="str">
        <f>IF(MOD(F42*4+G42*1+H42*3+I42*2+J42*2,2)=0,"OK","X")</f>
        <v>OK</v>
      </c>
      <c r="N42" s="96" t="str">
        <f>IF(F42-G42/2+H42/2+1&gt;=C42,IF(MOD(F42-G42/2+H42/2+1,1)=0,"OK","X"),"X")</f>
        <v>OK</v>
      </c>
      <c r="O42" s="96" t="str">
        <f>IF(((2*F42+H42+2)&gt;=G42),"OK","X")</f>
        <v>OK</v>
      </c>
      <c r="P42" s="96" t="str">
        <f>IF(((C42*2)&lt;=I42),"OK","X")</f>
        <v>OK</v>
      </c>
    </row>
    <row r="43" spans="1:16" ht="15" thickBot="1" x14ac:dyDescent="0.35">
      <c r="A43" s="96"/>
      <c r="B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6"/>
    </row>
    <row r="44" spans="1:16" ht="15.6" x14ac:dyDescent="0.35">
      <c r="A44" s="96"/>
      <c r="B44" s="96"/>
      <c r="C44" s="100" t="s">
        <v>5</v>
      </c>
      <c r="D44" s="100" t="s">
        <v>2521</v>
      </c>
      <c r="E44" s="100"/>
      <c r="F44" s="100" t="s">
        <v>2516</v>
      </c>
      <c r="G44" s="100" t="s">
        <v>2517</v>
      </c>
      <c r="H44" s="100" t="s">
        <v>2518</v>
      </c>
      <c r="I44" s="100" t="s">
        <v>2519</v>
      </c>
      <c r="J44" s="100" t="s">
        <v>2520</v>
      </c>
      <c r="K44" s="101" t="s">
        <v>2535</v>
      </c>
      <c r="L44" s="96"/>
      <c r="M44" s="96"/>
      <c r="N44" s="96"/>
      <c r="O44" s="96"/>
      <c r="P44" s="96"/>
    </row>
    <row r="45" spans="1:16" ht="15" thickBot="1" x14ac:dyDescent="0.35">
      <c r="A45" s="96"/>
      <c r="B45" s="96"/>
      <c r="C45" s="111">
        <v>0</v>
      </c>
      <c r="D45" s="111">
        <f>IF(E27=28,4,0)</f>
        <v>0</v>
      </c>
      <c r="E45" s="111"/>
      <c r="F45" s="100">
        <f>$C$27-4*$C$45-5*($D$45)</f>
        <v>20</v>
      </c>
      <c r="G45" s="100">
        <f>$D$27-($C$45+$D$45)</f>
        <v>13</v>
      </c>
      <c r="H45" s="100">
        <f>$F$27</f>
        <v>1</v>
      </c>
      <c r="I45" s="100">
        <f>$G$27-2*($D$45)</f>
        <v>5</v>
      </c>
      <c r="J45" s="100">
        <f>$H$27</f>
        <v>0</v>
      </c>
      <c r="K45" s="103">
        <f>F45*$N$12+G45*$N$13+H45*$N$15+I45*$N$16+J45*$N$17</f>
        <v>347.07937400000003</v>
      </c>
      <c r="L45" s="96"/>
      <c r="M45" s="96" t="str">
        <f>IF(MOD(F45*4+G45*1+H45*3+I45*2+J45*2,2)=0,"OK","X")</f>
        <v>OK</v>
      </c>
      <c r="N45" s="96" t="str">
        <f>IF(F45-G45/2+H45/2+1&gt;=C45,IF(MOD(F45-G45/2+H45/2+1,1)=0,"OK","X"),"X")</f>
        <v>OK</v>
      </c>
      <c r="O45" s="96" t="str">
        <f>IF(((2*F45+H45+2)&gt;=G45),"OK","X")</f>
        <v>OK</v>
      </c>
      <c r="P45" s="96" t="str">
        <f>IF(((C45*2)&lt;=I45),"OK","X")</f>
        <v>OK</v>
      </c>
    </row>
    <row r="46" spans="1:16" x14ac:dyDescent="0.3">
      <c r="A46" s="96"/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</row>
    <row r="47" spans="1:16" ht="15.6" x14ac:dyDescent="0.3">
      <c r="A47" s="96"/>
      <c r="B47" s="95" t="s">
        <v>2561</v>
      </c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6" t="s">
        <v>2534</v>
      </c>
      <c r="N47" s="96"/>
      <c r="O47" s="96"/>
      <c r="P47" s="96"/>
    </row>
    <row r="48" spans="1:16" x14ac:dyDescent="0.3">
      <c r="A48" s="96"/>
      <c r="B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7" t="s">
        <v>2562</v>
      </c>
      <c r="N48" s="96"/>
      <c r="O48" s="96"/>
      <c r="P48" s="96"/>
    </row>
    <row r="49" spans="1:13" x14ac:dyDescent="0.3">
      <c r="M49" s="2" t="s">
        <v>2536</v>
      </c>
    </row>
    <row r="50" spans="1:13" x14ac:dyDescent="0.3">
      <c r="A50" s="112" t="s">
        <v>2557</v>
      </c>
      <c r="M50" s="2" t="s">
        <v>2563</v>
      </c>
    </row>
    <row r="51" spans="1:13" x14ac:dyDescent="0.3">
      <c r="A51" s="113" t="s">
        <v>2558</v>
      </c>
    </row>
  </sheetData>
  <protectedRanges>
    <protectedRange sqref="C27:H27" name="Oblast2"/>
    <protectedRange sqref="C9:J9" name="Oblast1"/>
  </protectedRanges>
  <conditionalFormatting sqref="C38:K39">
    <cfRule type="expression" dxfId="5" priority="6">
      <formula>IF(($C$39+$D$39)=0,1,0)</formula>
    </cfRule>
  </conditionalFormatting>
  <conditionalFormatting sqref="C41:K42">
    <cfRule type="expression" dxfId="4" priority="5">
      <formula>IF(($C$42+$D$42)=0,1,0)</formula>
    </cfRule>
  </conditionalFormatting>
  <conditionalFormatting sqref="C44:K45">
    <cfRule type="expression" dxfId="3" priority="4">
      <formula>IF(($C$45+$D$45)=0,1,0)</formula>
    </cfRule>
  </conditionalFormatting>
  <conditionalFormatting sqref="F33">
    <cfRule type="cellIs" dxfId="2" priority="3" operator="lessThan">
      <formula>$C$33</formula>
    </cfRule>
  </conditionalFormatting>
  <conditionalFormatting sqref="M32:P45">
    <cfRule type="containsText" dxfId="1" priority="1" operator="containsText" text="OK">
      <formula>NOT(ISERROR(SEARCH("OK",M32)))</formula>
    </cfRule>
    <cfRule type="containsText" dxfId="0" priority="2" operator="containsText" text="X">
      <formula>NOT(ISERROR(SEARCH("X",M32)))</formula>
    </cfRule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HFBCF DATABASE</vt:lpstr>
      <vt:lpstr>HFBCF Convertor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Karlínová Iva</dc:creator>
  <cp:lastModifiedBy>Karlínová Iva</cp:lastModifiedBy>
  <dcterms:created xsi:type="dcterms:W3CDTF">2026-05-28T11:32:17Z</dcterms:created>
  <dcterms:modified xsi:type="dcterms:W3CDTF">2026-06-03T09:48:16Z</dcterms:modified>
</cp:coreProperties>
</file>